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Malcolm/Documents/Stockholms Bridgeförbund/2024:2025/"/>
    </mc:Choice>
  </mc:AlternateContent>
  <xr:revisionPtr revIDLastSave="0" documentId="13_ncr:1_{98C0D587-40C9-9147-B37E-1256EEE61EA4}" xr6:coauthVersionLast="47" xr6:coauthVersionMax="47" xr10:uidLastSave="{00000000-0000-0000-0000-000000000000}"/>
  <bookViews>
    <workbookView xWindow="18820" yWindow="3980" windowWidth="23160" windowHeight="18260" tabRatio="500" xr2:uid="{00000000-000D-0000-FFFF-FFFF00000000}"/>
  </bookViews>
  <sheets>
    <sheet name="Resultat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38" i="1" l="1"/>
  <c r="F16" i="1"/>
  <c r="F23" i="1" l="1"/>
  <c r="G47" i="1"/>
  <c r="G45" i="1"/>
  <c r="F40" i="1"/>
  <c r="F39" i="1"/>
  <c r="F38" i="1"/>
  <c r="F37" i="1"/>
  <c r="F36" i="1"/>
  <c r="F35" i="1"/>
  <c r="F34" i="1"/>
  <c r="F33" i="1"/>
  <c r="F32" i="1"/>
  <c r="F27" i="1"/>
  <c r="F26" i="1"/>
  <c r="F25" i="1"/>
  <c r="F24" i="1"/>
  <c r="F17" i="1"/>
  <c r="F15" i="1"/>
  <c r="D45" i="1"/>
  <c r="D19" i="1" l="1"/>
  <c r="D43" i="1"/>
  <c r="G43" i="1"/>
  <c r="G30" i="1"/>
  <c r="G19" i="1"/>
  <c r="G49" i="1" l="1"/>
  <c r="D30" i="1" l="1"/>
  <c r="D4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tc={B488241C-CED1-7442-B9E8-AE65B97AAEF5}</author>
    <author>tc={D625A27E-75B7-AF4B-9CA3-59ADC24068C8}</author>
  </authors>
  <commentList>
    <comment ref="C34" authorId="0" shapeId="0" xr:uid="{B488241C-CED1-7442-B9E8-AE65B97AAEF5}">
      <text>
        <t>[Trådad kommentar]
I din version av Excel kan du läsa den här trådade kommentaren, men eventuella ändringar i den tas bort om filen öppnas i en senare version av Excel. Läs mer: https://go.microsoft.com/fwlink/?linkid=870924
Kommentar:
    2000 för lönesystem</t>
      </text>
    </comment>
    <comment ref="C38" authorId="1" shapeId="0" xr:uid="{D625A27E-75B7-AF4B-9CA3-59ADC24068C8}">
      <text>
        <t>[Trådad kommentar]
I din version av Excel kan du läsa den här trådade kommentaren, men eventuella ändringar i den tas bort om filen öppnas i en senare version av Excel. Läs mer: https://go.microsoft.com/fwlink/?linkid=870924
Kommentar:
    15000 för distrikt möte</t>
      </text>
    </comment>
  </commentList>
</comments>
</file>

<file path=xl/sharedStrings.xml><?xml version="1.0" encoding="utf-8"?>
<sst xmlns="http://schemas.openxmlformats.org/spreadsheetml/2006/main" count="31" uniqueCount="29">
  <si>
    <t>Stockholms Bridgeförbund</t>
  </si>
  <si>
    <t>Resultaträkning</t>
  </si>
  <si>
    <t>Rörelsens intäkter</t>
  </si>
  <si>
    <t xml:space="preserve">  Medlemsavgifter</t>
  </si>
  <si>
    <t xml:space="preserve">  Övriga intäkter</t>
  </si>
  <si>
    <t>Totalt</t>
  </si>
  <si>
    <t xml:space="preserve">  Tävlingar</t>
  </si>
  <si>
    <t xml:space="preserve">  Junior verksamhet</t>
  </si>
  <si>
    <t xml:space="preserve">  Stöd till medlemsklubbar</t>
  </si>
  <si>
    <t>Styrelsearvoden</t>
  </si>
  <si>
    <t>Finansiella poster</t>
  </si>
  <si>
    <t xml:space="preserve">  SM</t>
  </si>
  <si>
    <t>Lokalhyra</t>
  </si>
  <si>
    <t>Förbrukninginventarier</t>
  </si>
  <si>
    <t>Programvaror</t>
  </si>
  <si>
    <t>Resekostnader</t>
  </si>
  <si>
    <t>Kontorsmatriel</t>
  </si>
  <si>
    <t>Möteskostnader</t>
  </si>
  <si>
    <t>Bankkostnader</t>
  </si>
  <si>
    <t>Riksmöten</t>
  </si>
  <si>
    <t>Resultat</t>
  </si>
  <si>
    <t xml:space="preserve">  Startavgifter tävlingar</t>
  </si>
  <si>
    <t>Rörelsens kostnader</t>
  </si>
  <si>
    <t>Totalt , Övriga externa kostnader</t>
  </si>
  <si>
    <t>Andra kostnadsersättning styrelsen</t>
  </si>
  <si>
    <t>Budget 24/25</t>
  </si>
  <si>
    <t xml:space="preserve">  Seniorverksamhet</t>
  </si>
  <si>
    <t xml:space="preserve"> Utbildning</t>
  </si>
  <si>
    <t>2023/24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</si>
</sst>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i/>
      <sz val="20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3" fontId="0" fillId="0" borderId="0" xfId="0" applyNumberFormat="1"/>
    <xf numFmtId="0" fontId="1" fillId="0" borderId="0" xfId="0" applyFont="1"/>
    <xf numFmtId="3" fontId="1" fillId="0" borderId="0" xfId="0" applyNumberFormat="1" applyFont="1"/>
    <xf numFmtId="0" fontId="4" fillId="0" borderId="0" xfId="0" applyFont="1"/>
    <xf numFmtId="9" fontId="0" fillId="0" borderId="0" xfId="0" applyNumberForma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27">
    <cellStyle name="Följd hyperlänk" xfId="2" builtinId="9" hidden="1"/>
    <cellStyle name="Följd hyperlänk" xfId="4" builtinId="9" hidden="1"/>
    <cellStyle name="Följd hyperlänk" xfId="6" builtinId="9" hidden="1"/>
    <cellStyle name="Följd hyperlänk" xfId="8" builtinId="9" hidden="1"/>
    <cellStyle name="Följd hyperlänk" xfId="10" builtinId="9" hidden="1"/>
    <cellStyle name="Följd hyperlänk" xfId="12" builtinId="9" hidden="1"/>
    <cellStyle name="Följd hyperlänk" xfId="14" builtinId="9" hidden="1"/>
    <cellStyle name="Följd hyperlänk" xfId="16" builtinId="9" hidden="1"/>
    <cellStyle name="Följd hyperlänk" xfId="18" builtinId="9" hidden="1"/>
    <cellStyle name="Följd hyperlänk" xfId="20" builtinId="9" hidden="1"/>
    <cellStyle name="Följd hyperlänk" xfId="22" builtinId="9" hidden="1"/>
    <cellStyle name="Följd hyperlänk" xfId="24" builtinId="9" hidden="1"/>
    <cellStyle name="Följd hyperlänk" xfId="26" builtinId="9" hidden="1"/>
    <cellStyle name="Hyperlänk" xfId="1" builtinId="8" hidden="1"/>
    <cellStyle name="Hyperlänk" xfId="3" builtinId="8" hidden="1"/>
    <cellStyle name="Hyperlänk" xfId="5" builtinId="8" hidden="1"/>
    <cellStyle name="Hyperlänk" xfId="7" builtinId="8" hidden="1"/>
    <cellStyle name="Hyperlänk" xfId="9" builtinId="8" hidden="1"/>
    <cellStyle name="Hyperlänk" xfId="11" builtinId="8" hidden="1"/>
    <cellStyle name="Hyperlänk" xfId="13" builtinId="8" hidden="1"/>
    <cellStyle name="Hyperlänk" xfId="15" builtinId="8" hidden="1"/>
    <cellStyle name="Hyperlänk" xfId="17" builtinId="8" hidden="1"/>
    <cellStyle name="Hyperlänk" xfId="19" builtinId="8" hidden="1"/>
    <cellStyle name="Hyperlänk" xfId="21" builtinId="8" hidden="1"/>
    <cellStyle name="Hyperlänk" xfId="23" builtinId="8" hidden="1"/>
    <cellStyle name="Hyperlänk" xfId="2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/Users/Malcolm/Documents/Stockholms%20Bridgefo&#776;rbund/2023:2024/Financials.xlsx" TargetMode="External"/><Relationship Id="rId1" Type="http://schemas.openxmlformats.org/officeDocument/2006/relationships/externalLinkPath" Target="/Users/Malcolm/Documents/Stockholms%20Bridgefo&#776;rbund/2023:2024/Financial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R"/>
      <sheetName val="BR"/>
    </sheetNames>
    <sheetDataSet>
      <sheetData sheetId="0">
        <row r="8">
          <cell r="D8">
            <v>157000</v>
          </cell>
          <cell r="F8">
            <v>156050</v>
          </cell>
        </row>
        <row r="9">
          <cell r="F9">
            <v>6000</v>
          </cell>
        </row>
        <row r="10">
          <cell r="F10">
            <v>115500</v>
          </cell>
        </row>
        <row r="11">
          <cell r="F11">
            <v>0</v>
          </cell>
        </row>
        <row r="12">
          <cell r="F12">
            <v>7200</v>
          </cell>
        </row>
        <row r="13">
          <cell r="F13">
            <v>9310</v>
          </cell>
        </row>
        <row r="14">
          <cell r="F14">
            <v>18770</v>
          </cell>
        </row>
        <row r="16">
          <cell r="F16">
            <v>3619</v>
          </cell>
        </row>
        <row r="22">
          <cell r="F22">
            <v>9413</v>
          </cell>
        </row>
        <row r="23">
          <cell r="F23">
            <v>140008</v>
          </cell>
        </row>
        <row r="24">
          <cell r="F24">
            <v>7771</v>
          </cell>
        </row>
        <row r="27">
          <cell r="F27">
            <v>23270</v>
          </cell>
        </row>
        <row r="28">
          <cell r="F28">
            <v>21310</v>
          </cell>
        </row>
        <row r="29">
          <cell r="F29">
            <v>5000</v>
          </cell>
        </row>
        <row r="30">
          <cell r="F30">
            <v>4854</v>
          </cell>
        </row>
        <row r="33">
          <cell r="F33">
            <v>8500</v>
          </cell>
        </row>
        <row r="34">
          <cell r="F34">
            <v>0</v>
          </cell>
        </row>
        <row r="35">
          <cell r="F35">
            <v>2759</v>
          </cell>
        </row>
        <row r="36">
          <cell r="F36">
            <v>2092</v>
          </cell>
        </row>
        <row r="37">
          <cell r="F37">
            <v>3782</v>
          </cell>
        </row>
        <row r="38">
          <cell r="F38">
            <v>11545</v>
          </cell>
        </row>
        <row r="39">
          <cell r="D39">
            <v>2000</v>
          </cell>
          <cell r="F39">
            <v>1810</v>
          </cell>
        </row>
        <row r="40">
          <cell r="F40">
            <v>3500</v>
          </cell>
        </row>
        <row r="41">
          <cell r="F41">
            <v>3037</v>
          </cell>
        </row>
        <row r="43">
          <cell r="F43">
            <v>6993</v>
          </cell>
        </row>
      </sheetData>
      <sheetData sheetId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Malcolm Campbell" id="{D8FCCC57-02D2-2647-8034-32F6F099C3EF}" userId="24d0daf6593893a0" providerId="Windows Live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34" dT="2024-05-25T14:31:14.91" personId="{D8FCCC57-02D2-2647-8034-32F6F099C3EF}" id="{B488241C-CED1-7442-B9E8-AE65B97AAEF5}">
    <text>2000 för lönesystem</text>
  </threadedComment>
  <threadedComment ref="C38" dT="2024-05-25T14:32:22.27" personId="{D8FCCC57-02D2-2647-8034-32F6F099C3EF}" id="{D625A27E-75B7-AF4B-9CA3-59ADC24068C8}">
    <text>15000 för distrikt möte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G53"/>
  <sheetViews>
    <sheetView tabSelected="1" workbookViewId="0">
      <selection activeCell="D4" sqref="D4"/>
    </sheetView>
  </sheetViews>
  <sheetFormatPr baseColWidth="10" defaultRowHeight="16" x14ac:dyDescent="0.2"/>
  <cols>
    <col min="2" max="2" width="32.1640625" customWidth="1"/>
    <col min="5" max="5" width="7.33203125" customWidth="1"/>
  </cols>
  <sheetData>
    <row r="2" spans="2:7" x14ac:dyDescent="0.2">
      <c r="C2" s="5"/>
    </row>
    <row r="6" spans="2:7" ht="26" x14ac:dyDescent="0.3">
      <c r="B6" s="4" t="s">
        <v>0</v>
      </c>
    </row>
    <row r="8" spans="2:7" x14ac:dyDescent="0.2">
      <c r="B8" s="2" t="s">
        <v>25</v>
      </c>
    </row>
    <row r="10" spans="2:7" x14ac:dyDescent="0.2">
      <c r="B10" s="2" t="s">
        <v>1</v>
      </c>
    </row>
    <row r="11" spans="2:7" x14ac:dyDescent="0.2">
      <c r="C11" s="6" t="s">
        <v>25</v>
      </c>
      <c r="D11" s="7"/>
      <c r="E11" s="2"/>
      <c r="F11" s="6" t="s">
        <v>28</v>
      </c>
      <c r="G11" s="7"/>
    </row>
    <row r="13" spans="2:7" x14ac:dyDescent="0.2">
      <c r="B13" s="2" t="s">
        <v>2</v>
      </c>
    </row>
    <row r="15" spans="2:7" x14ac:dyDescent="0.2">
      <c r="B15" t="s">
        <v>3</v>
      </c>
      <c r="C15" s="1">
        <v>156000</v>
      </c>
      <c r="D15" s="1"/>
      <c r="E15" s="1"/>
      <c r="F15" s="1">
        <f>+[1]RR!$F$8</f>
        <v>156050</v>
      </c>
      <c r="G15" s="1"/>
    </row>
    <row r="16" spans="2:7" x14ac:dyDescent="0.2">
      <c r="B16" t="s">
        <v>21</v>
      </c>
      <c r="C16" s="1">
        <v>131000</v>
      </c>
      <c r="D16" s="1"/>
      <c r="E16" s="1"/>
      <c r="F16" s="1">
        <f>+[1]RR!$F$9+[1]RR!$F$10+[1]RR!$F$11+[1]RR!$F$12</f>
        <v>128700</v>
      </c>
      <c r="G16" s="1"/>
    </row>
    <row r="17" spans="2:7" x14ac:dyDescent="0.2">
      <c r="B17" t="s">
        <v>4</v>
      </c>
      <c r="C17" s="1">
        <v>30000</v>
      </c>
      <c r="D17" s="1"/>
      <c r="E17" s="1"/>
      <c r="F17" s="1">
        <f>+[1]RR!$F$13+[1]RR!$F$14</f>
        <v>28080</v>
      </c>
      <c r="G17" s="1"/>
    </row>
    <row r="18" spans="2:7" x14ac:dyDescent="0.2">
      <c r="C18" s="1"/>
      <c r="D18" s="1"/>
      <c r="E18" s="1"/>
      <c r="F18" s="1"/>
      <c r="G18" s="1"/>
    </row>
    <row r="19" spans="2:7" x14ac:dyDescent="0.2">
      <c r="B19" s="2" t="s">
        <v>5</v>
      </c>
      <c r="C19" s="1"/>
      <c r="D19" s="3">
        <f>+SUM(C15:C17)</f>
        <v>317000</v>
      </c>
      <c r="E19" s="3"/>
      <c r="F19" s="1"/>
      <c r="G19" s="3">
        <f>+SUM(F15:F17)</f>
        <v>312830</v>
      </c>
    </row>
    <row r="20" spans="2:7" x14ac:dyDescent="0.2">
      <c r="C20" s="1"/>
      <c r="D20" s="1"/>
      <c r="E20" s="1"/>
      <c r="F20" s="1"/>
      <c r="G20" s="1"/>
    </row>
    <row r="21" spans="2:7" x14ac:dyDescent="0.2">
      <c r="B21" s="2" t="s">
        <v>22</v>
      </c>
      <c r="C21" s="1"/>
      <c r="D21" s="1"/>
      <c r="E21" s="1"/>
      <c r="F21" s="1"/>
      <c r="G21" s="1"/>
    </row>
    <row r="22" spans="2:7" x14ac:dyDescent="0.2">
      <c r="C22" s="1"/>
      <c r="D22" s="1"/>
      <c r="E22" s="1"/>
      <c r="F22" s="1"/>
      <c r="G22" s="1"/>
    </row>
    <row r="23" spans="2:7" x14ac:dyDescent="0.2">
      <c r="B23" t="s">
        <v>6</v>
      </c>
      <c r="C23" s="1">
        <v>-197000</v>
      </c>
      <c r="D23" s="1"/>
      <c r="E23" s="1"/>
      <c r="F23" s="1">
        <f>-[1]RR!$F$23-[1]RR!$F$24-[1]RR!$F$22</f>
        <v>-157192</v>
      </c>
      <c r="G23" s="1"/>
    </row>
    <row r="24" spans="2:7" x14ac:dyDescent="0.2">
      <c r="B24" t="s">
        <v>11</v>
      </c>
      <c r="C24" s="1">
        <v>-30000</v>
      </c>
      <c r="D24" s="1"/>
      <c r="E24" s="1"/>
      <c r="F24" s="1">
        <f>-[1]RR!$F$27</f>
        <v>-23270</v>
      </c>
      <c r="G24" s="1"/>
    </row>
    <row r="25" spans="2:7" x14ac:dyDescent="0.2">
      <c r="B25" t="s">
        <v>7</v>
      </c>
      <c r="C25" s="1">
        <v>-24000</v>
      </c>
      <c r="D25" s="1"/>
      <c r="E25" s="1"/>
      <c r="F25" s="1">
        <f>-[1]RR!$F$28</f>
        <v>-21310</v>
      </c>
      <c r="G25" s="1"/>
    </row>
    <row r="26" spans="2:7" x14ac:dyDescent="0.2">
      <c r="B26" t="s">
        <v>26</v>
      </c>
      <c r="C26" s="1">
        <v>-5000</v>
      </c>
      <c r="D26" s="1"/>
      <c r="E26" s="1"/>
      <c r="F26" s="1">
        <f>-[1]RR!$F$29</f>
        <v>-5000</v>
      </c>
      <c r="G26" s="1"/>
    </row>
    <row r="27" spans="2:7" x14ac:dyDescent="0.2">
      <c r="B27" t="s">
        <v>27</v>
      </c>
      <c r="C27" s="1">
        <v>-7500</v>
      </c>
      <c r="D27" s="1"/>
      <c r="E27" s="1"/>
      <c r="F27" s="1">
        <f>-[1]RR!$F$30</f>
        <v>-4854</v>
      </c>
      <c r="G27" s="1"/>
    </row>
    <row r="28" spans="2:7" x14ac:dyDescent="0.2">
      <c r="B28" t="s">
        <v>8</v>
      </c>
      <c r="C28" s="1">
        <v>0</v>
      </c>
      <c r="D28" s="1"/>
      <c r="E28" s="1"/>
      <c r="F28" s="1">
        <v>0</v>
      </c>
      <c r="G28" s="1"/>
    </row>
    <row r="29" spans="2:7" x14ac:dyDescent="0.2">
      <c r="C29" s="1"/>
      <c r="D29" s="1"/>
      <c r="E29" s="1"/>
      <c r="F29" s="1"/>
      <c r="G29" s="1"/>
    </row>
    <row r="30" spans="2:7" x14ac:dyDescent="0.2">
      <c r="B30" s="2" t="s">
        <v>5</v>
      </c>
      <c r="C30" s="1"/>
      <c r="D30" s="3">
        <f>+SUM(C23:C28)</f>
        <v>-263500</v>
      </c>
      <c r="E30" s="3"/>
      <c r="F30" s="1"/>
      <c r="G30" s="3">
        <f>+SUM(F23:F28)</f>
        <v>-211626</v>
      </c>
    </row>
    <row r="31" spans="2:7" x14ac:dyDescent="0.2">
      <c r="C31" s="1"/>
      <c r="D31" s="1"/>
      <c r="E31" s="1"/>
      <c r="F31" s="1"/>
      <c r="G31" s="1"/>
    </row>
    <row r="32" spans="2:7" x14ac:dyDescent="0.2">
      <c r="B32" t="s">
        <v>12</v>
      </c>
      <c r="C32" s="1">
        <v>-10000</v>
      </c>
      <c r="D32" s="1"/>
      <c r="E32" s="1"/>
      <c r="F32" s="1">
        <f>-[1]RR!$F$33</f>
        <v>-8500</v>
      </c>
      <c r="G32" s="1"/>
    </row>
    <row r="33" spans="2:7" x14ac:dyDescent="0.2">
      <c r="B33" t="s">
        <v>13</v>
      </c>
      <c r="C33" s="1">
        <v>-5000</v>
      </c>
      <c r="D33" s="1"/>
      <c r="E33" s="1"/>
      <c r="F33" s="1">
        <f>-[1]RR!$F$34</f>
        <v>0</v>
      </c>
      <c r="G33" s="1"/>
    </row>
    <row r="34" spans="2:7" x14ac:dyDescent="0.2">
      <c r="B34" t="s">
        <v>14</v>
      </c>
      <c r="C34" s="1">
        <v>-5000</v>
      </c>
      <c r="D34" s="1"/>
      <c r="E34" s="1"/>
      <c r="F34" s="1">
        <f>-[1]RR!$F$35</f>
        <v>-2759</v>
      </c>
      <c r="G34" s="1"/>
    </row>
    <row r="35" spans="2:7" x14ac:dyDescent="0.2">
      <c r="B35" t="s">
        <v>15</v>
      </c>
      <c r="C35" s="1">
        <v>-2000</v>
      </c>
      <c r="D35" s="1"/>
      <c r="E35" s="1"/>
      <c r="F35" s="1">
        <f>-[1]RR!$F$36</f>
        <v>-2092</v>
      </c>
      <c r="G35" s="1"/>
    </row>
    <row r="36" spans="2:7" x14ac:dyDescent="0.2">
      <c r="B36" t="s">
        <v>16</v>
      </c>
      <c r="C36" s="1">
        <v>-5000</v>
      </c>
      <c r="D36" s="1"/>
      <c r="E36" s="1"/>
      <c r="F36" s="1">
        <f>-[1]RR!$F$37</f>
        <v>-3782</v>
      </c>
      <c r="G36" s="1"/>
    </row>
    <row r="37" spans="2:7" x14ac:dyDescent="0.2">
      <c r="B37" t="s">
        <v>24</v>
      </c>
      <c r="C37" s="1">
        <v>-10000</v>
      </c>
      <c r="D37" s="1"/>
      <c r="E37" s="1"/>
      <c r="F37" s="1">
        <f>-[1]RR!$F$38</f>
        <v>-11545</v>
      </c>
      <c r="G37" s="1"/>
    </row>
    <row r="38" spans="2:7" x14ac:dyDescent="0.2">
      <c r="B38" t="s">
        <v>17</v>
      </c>
      <c r="C38" s="1">
        <f>-([1]RR!$F39+[1]RR!$D39)/2*(1+C$2)-15000</f>
        <v>-16905</v>
      </c>
      <c r="D38" s="1"/>
      <c r="E38" s="1"/>
      <c r="F38" s="1">
        <f>-[1]RR!$F$39</f>
        <v>-1810</v>
      </c>
      <c r="G38" s="1"/>
    </row>
    <row r="39" spans="2:7" x14ac:dyDescent="0.2">
      <c r="B39" t="s">
        <v>19</v>
      </c>
      <c r="C39" s="1">
        <v>-7000</v>
      </c>
      <c r="D39" s="1"/>
      <c r="E39" s="1"/>
      <c r="F39" s="1">
        <f>-[1]RR!$F$40</f>
        <v>-3500</v>
      </c>
      <c r="G39" s="1"/>
    </row>
    <row r="40" spans="2:7" x14ac:dyDescent="0.2">
      <c r="B40" t="s">
        <v>18</v>
      </c>
      <c r="C40" s="1">
        <v>-3500</v>
      </c>
      <c r="D40" s="1"/>
      <c r="E40" s="1"/>
      <c r="F40" s="1">
        <f>-[1]RR!$F$41</f>
        <v>-3037</v>
      </c>
      <c r="G40" s="1"/>
    </row>
    <row r="41" spans="2:7" x14ac:dyDescent="0.2">
      <c r="C41" s="1"/>
      <c r="D41" s="1"/>
      <c r="E41" s="1"/>
      <c r="F41" s="1"/>
      <c r="G41" s="1"/>
    </row>
    <row r="42" spans="2:7" x14ac:dyDescent="0.2">
      <c r="C42" s="1"/>
      <c r="D42" s="1"/>
      <c r="E42" s="1"/>
      <c r="F42" s="1"/>
      <c r="G42" s="1"/>
    </row>
    <row r="43" spans="2:7" x14ac:dyDescent="0.2">
      <c r="B43" t="s">
        <v>23</v>
      </c>
      <c r="C43" s="1"/>
      <c r="D43" s="3">
        <f>+SUM(C32:C40)</f>
        <v>-64405</v>
      </c>
      <c r="E43" s="3"/>
      <c r="F43" s="1"/>
      <c r="G43" s="3">
        <f>+SUM(F32:F41)</f>
        <v>-37025</v>
      </c>
    </row>
    <row r="44" spans="2:7" x14ac:dyDescent="0.2">
      <c r="C44" s="1"/>
      <c r="D44" s="1"/>
      <c r="E44" s="1"/>
      <c r="F44" s="1"/>
      <c r="G44" s="1"/>
    </row>
    <row r="45" spans="2:7" x14ac:dyDescent="0.2">
      <c r="B45" t="s">
        <v>9</v>
      </c>
      <c r="C45" s="1"/>
      <c r="D45" s="1">
        <f>-999*8</f>
        <v>-7992</v>
      </c>
      <c r="E45" s="1"/>
      <c r="F45" s="1"/>
      <c r="G45" s="1">
        <f>-[1]RR!$F$43</f>
        <v>-6993</v>
      </c>
    </row>
    <row r="46" spans="2:7" x14ac:dyDescent="0.2">
      <c r="C46" s="1"/>
      <c r="D46" s="1"/>
      <c r="E46" s="1"/>
      <c r="F46" s="1"/>
      <c r="G46" s="1"/>
    </row>
    <row r="47" spans="2:7" x14ac:dyDescent="0.2">
      <c r="B47" t="s">
        <v>10</v>
      </c>
      <c r="C47" s="1"/>
      <c r="D47" s="3">
        <v>2500</v>
      </c>
      <c r="E47" s="3"/>
      <c r="F47" s="1"/>
      <c r="G47" s="3">
        <f>+[1]RR!$F$16</f>
        <v>3619</v>
      </c>
    </row>
    <row r="48" spans="2:7" x14ac:dyDescent="0.2">
      <c r="C48" s="1"/>
      <c r="D48" s="1"/>
      <c r="E48" s="1"/>
      <c r="F48" s="1"/>
      <c r="G48" s="1"/>
    </row>
    <row r="49" spans="2:7" x14ac:dyDescent="0.2">
      <c r="B49" s="2" t="s">
        <v>20</v>
      </c>
      <c r="C49" s="1"/>
      <c r="D49" s="3">
        <f>+SUM(D13:D47)</f>
        <v>-16397</v>
      </c>
      <c r="E49" s="3"/>
      <c r="F49" s="1"/>
      <c r="G49" s="3">
        <f>+SUM(G13:G47)</f>
        <v>60805</v>
      </c>
    </row>
    <row r="52" spans="2:7" x14ac:dyDescent="0.2">
      <c r="C52" s="1"/>
    </row>
    <row r="53" spans="2:7" x14ac:dyDescent="0.2">
      <c r="D53" s="1"/>
      <c r="E53" s="1"/>
      <c r="G53" s="1"/>
    </row>
  </sheetData>
  <mergeCells count="2">
    <mergeCell ref="C11:D11"/>
    <mergeCell ref="F11:G11"/>
  </mergeCells>
  <phoneticPr fontId="5" type="noConversion"/>
  <pageMargins left="0.75" right="0.75" top="1" bottom="1" header="0.5" footer="0.5"/>
  <pageSetup paperSize="9" scale="86" orientation="portrait" horizontalDpi="4294967292" verticalDpi="4294967292"/>
  <legacyDrawing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Resultat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Malcolm Campbell</dc:creator>
  <cp:lastModifiedBy>Malcolm Campbell</cp:lastModifiedBy>
  <cp:lastPrinted>2024-08-13T09:17:22Z</cp:lastPrinted>
  <dcterms:created xsi:type="dcterms:W3CDTF">2021-07-13T07:27:42Z</dcterms:created>
  <dcterms:modified xsi:type="dcterms:W3CDTF">2024-08-13T09:17:52Z</dcterms:modified>
</cp:coreProperties>
</file>