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GEN\Bridge\Dalabridgen\Dalabridgen 2023-2024\Årsmöte\"/>
    </mc:Choice>
  </mc:AlternateContent>
  <xr:revisionPtr revIDLastSave="0" documentId="8_{34660669-EA8A-40FB-9F7A-9BA8C83AB76F}" xr6:coauthVersionLast="47" xr6:coauthVersionMax="47" xr10:uidLastSave="{00000000-0000-0000-0000-000000000000}"/>
  <bookViews>
    <workbookView xWindow="11445" yWindow="3090" windowWidth="22590" windowHeight="15345" tabRatio="817" activeTab="1" xr2:uid="{00000000-000D-0000-FFFF-FFFF00000000}"/>
  </bookViews>
  <sheets>
    <sheet name="Bokslut 240831" sheetId="54" r:id="rId1"/>
    <sheet name="Balansräkning" sheetId="59" r:id="rId2"/>
    <sheet name="Resultatjmf" sheetId="57" r:id="rId3"/>
    <sheet name="Ruterkonto" sheetId="56" r:id="rId4"/>
    <sheet name="PLUSGIRO 22-23" sheetId="51" r:id="rId5"/>
    <sheet name="Pivot 2022-2023" sheetId="52" r:id="rId6"/>
  </sheets>
  <externalReferences>
    <externalReference r:id="rId7"/>
  </externalReferences>
  <definedNames>
    <definedName name="_xlnm._FilterDatabase" localSheetId="4" hidden="1">'PLUSGIRO 22-23'!$A$1:$M$308</definedName>
    <definedName name="_xlnm._FilterDatabase" localSheetId="3" hidden="1">Ruterkonto!#REF!</definedName>
    <definedName name="kont_123" localSheetId="1">Balansräkning!#REF!</definedName>
    <definedName name="kont_123" localSheetId="0">'Bokslut 240831'!#REF!</definedName>
    <definedName name="kont_123" localSheetId="5">#REF!</definedName>
    <definedName name="kont_123" localSheetId="4">#REF!</definedName>
    <definedName name="kont_123" localSheetId="2">Resultatjmf!#REF!</definedName>
    <definedName name="kont_123">#REF!</definedName>
    <definedName name="kontoplan">'PLUSGIRO 22-23'!$O$1:$P$43</definedName>
    <definedName name="kto_2019" localSheetId="1">#REF!</definedName>
    <definedName name="kto_2019" localSheetId="0">#REF!</definedName>
    <definedName name="kto_2019" localSheetId="5">#REF!</definedName>
    <definedName name="kto_2019" localSheetId="4">#REF!</definedName>
    <definedName name="kto_2019" localSheetId="2">#REF!</definedName>
    <definedName name="kto_2019" localSheetId="3">#REF!</definedName>
    <definedName name="kto_2019">#REF!</definedName>
    <definedName name="kto_sc">[1]Tabs!$A$1:$G$430</definedName>
  </definedNames>
  <calcPr calcId="191029"/>
  <pivotCaches>
    <pivotCache cacheId="64" r:id="rId8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76" i="51" l="1"/>
  <c r="E271" i="51"/>
  <c r="E266" i="51"/>
  <c r="L256" i="51"/>
  <c r="D256" i="51"/>
  <c r="L252" i="51"/>
  <c r="D252" i="51"/>
  <c r="L251" i="51"/>
  <c r="L250" i="51"/>
  <c r="L249" i="51"/>
  <c r="L248" i="51"/>
  <c r="L247" i="51"/>
  <c r="L246" i="51"/>
  <c r="L245" i="51"/>
  <c r="L244" i="51"/>
  <c r="L243" i="51"/>
  <c r="D243" i="51"/>
  <c r="L242" i="51"/>
  <c r="L241" i="51"/>
  <c r="L240" i="51"/>
  <c r="L239" i="51"/>
  <c r="D239" i="51"/>
  <c r="L238" i="51"/>
  <c r="L237" i="51"/>
  <c r="L236" i="51"/>
  <c r="L235" i="51"/>
  <c r="L234" i="51"/>
  <c r="L233" i="51"/>
  <c r="L232" i="51"/>
  <c r="L231" i="51"/>
  <c r="L230" i="51"/>
  <c r="L229" i="51"/>
  <c r="L228" i="51"/>
  <c r="L227" i="51"/>
  <c r="L226" i="51"/>
  <c r="L225" i="51"/>
  <c r="L224" i="51"/>
  <c r="L223" i="51"/>
  <c r="L222" i="51"/>
  <c r="L221" i="51"/>
  <c r="L220" i="51"/>
  <c r="L219" i="51"/>
  <c r="L218" i="51"/>
  <c r="L217" i="51"/>
  <c r="L216" i="51"/>
  <c r="L215" i="51"/>
  <c r="L214" i="51"/>
  <c r="L213" i="51"/>
  <c r="L212" i="51"/>
  <c r="L211" i="51"/>
  <c r="L210" i="51"/>
  <c r="L209" i="51"/>
  <c r="D209" i="51"/>
  <c r="L208" i="51"/>
  <c r="L207" i="51"/>
  <c r="D207" i="51"/>
  <c r="L206" i="51"/>
  <c r="L205" i="51"/>
  <c r="D205" i="51"/>
  <c r="L204" i="51"/>
  <c r="L203" i="51"/>
  <c r="L202" i="51"/>
  <c r="L201" i="51"/>
  <c r="L200" i="51"/>
  <c r="L199" i="51"/>
  <c r="L198" i="51"/>
  <c r="L197" i="51"/>
  <c r="L196" i="51"/>
  <c r="L195" i="51"/>
  <c r="L194" i="51"/>
  <c r="D194" i="51"/>
  <c r="L193" i="51"/>
  <c r="L192" i="51"/>
  <c r="L191" i="51"/>
  <c r="D191" i="51"/>
  <c r="L190" i="51"/>
  <c r="L189" i="51"/>
  <c r="L188" i="51"/>
  <c r="L187" i="51"/>
  <c r="L186" i="51"/>
  <c r="L185" i="51"/>
  <c r="L184" i="51"/>
  <c r="L183" i="51"/>
  <c r="L182" i="51"/>
  <c r="L181" i="51"/>
  <c r="L180" i="51"/>
  <c r="L179" i="51"/>
  <c r="L178" i="51"/>
  <c r="L177" i="51"/>
  <c r="L176" i="51"/>
  <c r="D176" i="51"/>
  <c r="L175" i="51"/>
  <c r="L174" i="51"/>
  <c r="L173" i="51"/>
  <c r="L172" i="51"/>
  <c r="L171" i="51"/>
  <c r="L170" i="51"/>
  <c r="L169" i="51"/>
  <c r="L168" i="51"/>
  <c r="L167" i="51"/>
  <c r="L166" i="51"/>
  <c r="L165" i="51"/>
  <c r="L164" i="51"/>
  <c r="L163" i="51"/>
  <c r="L162" i="51"/>
  <c r="L161" i="51"/>
  <c r="L160" i="51"/>
  <c r="L159" i="51"/>
  <c r="L158" i="51"/>
  <c r="L157" i="51"/>
  <c r="D157" i="51"/>
  <c r="L156" i="51"/>
  <c r="L155" i="51"/>
  <c r="L154" i="51"/>
  <c r="L153" i="51"/>
  <c r="L152" i="51"/>
  <c r="L151" i="51"/>
  <c r="L150" i="51"/>
  <c r="L149" i="51"/>
  <c r="L148" i="51"/>
  <c r="L147" i="51"/>
  <c r="L146" i="51"/>
  <c r="L145" i="51"/>
  <c r="L144" i="51"/>
  <c r="L143" i="51"/>
  <c r="L142" i="51"/>
  <c r="L141" i="51"/>
  <c r="L140" i="51"/>
  <c r="L139" i="51"/>
  <c r="L138" i="51"/>
  <c r="L137" i="51"/>
  <c r="L136" i="51"/>
  <c r="L135" i="51"/>
  <c r="L134" i="51"/>
  <c r="L133" i="51"/>
  <c r="L132" i="51"/>
  <c r="L131" i="51"/>
  <c r="L130" i="51"/>
  <c r="L129" i="51"/>
  <c r="L128" i="51"/>
  <c r="L127" i="51"/>
  <c r="L126" i="51"/>
  <c r="D126" i="51"/>
  <c r="L125" i="51"/>
  <c r="L124" i="51"/>
  <c r="L123" i="51"/>
  <c r="L122" i="51"/>
  <c r="L121" i="51"/>
  <c r="D121" i="51"/>
  <c r="L120" i="51"/>
  <c r="L119" i="51"/>
  <c r="L118" i="51"/>
  <c r="L117" i="51"/>
  <c r="D117" i="51"/>
  <c r="L116" i="51"/>
  <c r="L115" i="51"/>
  <c r="L114" i="51"/>
  <c r="L113" i="51"/>
  <c r="L112" i="51"/>
  <c r="L111" i="51"/>
  <c r="L110" i="51"/>
  <c r="L109" i="51"/>
  <c r="L108" i="51"/>
  <c r="L107" i="51"/>
  <c r="L106" i="51"/>
  <c r="L105" i="51"/>
  <c r="L104" i="51"/>
  <c r="L103" i="51"/>
  <c r="L102" i="51"/>
  <c r="L101" i="51"/>
  <c r="L100" i="51"/>
  <c r="L99" i="51"/>
  <c r="L98" i="51"/>
  <c r="L97" i="51"/>
  <c r="L96" i="51"/>
  <c r="L95" i="51"/>
  <c r="L94" i="51"/>
  <c r="L93" i="51"/>
  <c r="L92" i="51"/>
  <c r="D92" i="51"/>
  <c r="L91" i="51"/>
  <c r="L90" i="51"/>
  <c r="L89" i="51"/>
  <c r="L88" i="51"/>
  <c r="L87" i="51"/>
  <c r="L86" i="51"/>
  <c r="L85" i="51"/>
  <c r="L84" i="51"/>
  <c r="L83" i="51"/>
  <c r="L82" i="51"/>
  <c r="L81" i="51"/>
  <c r="L80" i="51"/>
  <c r="L79" i="51"/>
  <c r="L78" i="51"/>
  <c r="L77" i="51"/>
  <c r="L76" i="51"/>
  <c r="L75" i="51"/>
  <c r="L74" i="51"/>
  <c r="L73" i="51"/>
  <c r="L72" i="51"/>
  <c r="L71" i="51"/>
  <c r="L70" i="51"/>
  <c r="L69" i="51"/>
  <c r="L68" i="51"/>
  <c r="L67" i="51"/>
  <c r="L66" i="51"/>
  <c r="L65" i="51"/>
  <c r="L64" i="51"/>
  <c r="L63" i="51"/>
  <c r="L62" i="51"/>
  <c r="L61" i="51"/>
  <c r="L60" i="51"/>
  <c r="L59" i="51"/>
  <c r="L58" i="51"/>
  <c r="L57" i="51"/>
  <c r="L56" i="51"/>
  <c r="L55" i="51"/>
  <c r="L54" i="51"/>
  <c r="L53" i="51"/>
  <c r="L52" i="51"/>
  <c r="L51" i="51"/>
  <c r="L50" i="51"/>
  <c r="L49" i="51"/>
  <c r="L48" i="51"/>
  <c r="L47" i="51"/>
  <c r="L46" i="51"/>
  <c r="L45" i="51"/>
  <c r="L44" i="51"/>
  <c r="L43" i="51"/>
  <c r="L42" i="51"/>
  <c r="L41" i="51"/>
  <c r="L40" i="51"/>
  <c r="L39" i="51"/>
  <c r="L38" i="51"/>
  <c r="L37" i="51"/>
  <c r="L36" i="51"/>
  <c r="L35" i="51"/>
  <c r="L34" i="51"/>
  <c r="L33" i="51"/>
  <c r="L32" i="51"/>
  <c r="L31" i="51"/>
  <c r="L30" i="51"/>
  <c r="L29" i="51"/>
  <c r="L28" i="51"/>
  <c r="L27" i="51"/>
  <c r="L26" i="51"/>
  <c r="L25" i="51"/>
  <c r="L24" i="51"/>
  <c r="L23" i="51"/>
  <c r="L22" i="51"/>
  <c r="L21" i="51"/>
  <c r="D21" i="51"/>
  <c r="L20" i="51"/>
  <c r="L19" i="51"/>
  <c r="L18" i="51"/>
  <c r="L17" i="51"/>
  <c r="L16" i="51"/>
  <c r="L15" i="51"/>
  <c r="L14" i="51"/>
  <c r="L13" i="51"/>
  <c r="L12" i="51"/>
  <c r="I12" i="51"/>
  <c r="I13" i="51" s="1"/>
  <c r="I14" i="51" s="1"/>
  <c r="I15" i="51" s="1"/>
  <c r="I16" i="51" s="1"/>
  <c r="I17" i="51" s="1"/>
  <c r="I18" i="51" s="1"/>
  <c r="I19" i="51" s="1"/>
  <c r="I20" i="51" s="1"/>
  <c r="I22" i="51" s="1"/>
  <c r="I23" i="51" s="1"/>
  <c r="I24" i="51" s="1"/>
  <c r="I25" i="51" s="1"/>
  <c r="I26" i="51" s="1"/>
  <c r="I27" i="51" s="1"/>
  <c r="I28" i="51" s="1"/>
  <c r="I29" i="51" s="1"/>
  <c r="I30" i="51" s="1"/>
  <c r="I31" i="51" s="1"/>
  <c r="I32" i="51" s="1"/>
  <c r="I33" i="51" s="1"/>
  <c r="I34" i="51" s="1"/>
  <c r="I35" i="51" s="1"/>
  <c r="I36" i="51" s="1"/>
  <c r="I37" i="51" s="1"/>
  <c r="I38" i="51" s="1"/>
  <c r="I39" i="51" s="1"/>
  <c r="I40" i="51" s="1"/>
  <c r="I41" i="51" s="1"/>
  <c r="I42" i="51" s="1"/>
  <c r="I43" i="51" s="1"/>
  <c r="I44" i="51" s="1"/>
  <c r="I45" i="51" s="1"/>
  <c r="I46" i="51" s="1"/>
  <c r="I47" i="51" s="1"/>
  <c r="I48" i="51" s="1"/>
  <c r="I49" i="51" s="1"/>
  <c r="I50" i="51" s="1"/>
  <c r="I51" i="51" s="1"/>
  <c r="I52" i="51" s="1"/>
  <c r="I53" i="51" s="1"/>
  <c r="I54" i="51" s="1"/>
  <c r="I55" i="51" s="1"/>
  <c r="I56" i="51" s="1"/>
  <c r="I57" i="51" s="1"/>
  <c r="I58" i="51" s="1"/>
  <c r="I59" i="51" s="1"/>
  <c r="I60" i="51" s="1"/>
  <c r="I61" i="51" s="1"/>
  <c r="I62" i="51" s="1"/>
  <c r="I63" i="51" s="1"/>
  <c r="I64" i="51" s="1"/>
  <c r="I65" i="51" s="1"/>
  <c r="I66" i="51" s="1"/>
  <c r="I67" i="51" s="1"/>
  <c r="I68" i="51" s="1"/>
  <c r="I69" i="51" s="1"/>
  <c r="I70" i="51" s="1"/>
  <c r="I71" i="51" s="1"/>
  <c r="I72" i="51" s="1"/>
  <c r="I73" i="51" s="1"/>
  <c r="I74" i="51" s="1"/>
  <c r="I75" i="51" s="1"/>
  <c r="I76" i="51" s="1"/>
  <c r="I77" i="51" s="1"/>
  <c r="I78" i="51" s="1"/>
  <c r="I79" i="51" s="1"/>
  <c r="I80" i="51" s="1"/>
  <c r="I81" i="51" s="1"/>
  <c r="I82" i="51" s="1"/>
  <c r="I83" i="51" s="1"/>
  <c r="I84" i="51" s="1"/>
  <c r="I85" i="51" s="1"/>
  <c r="I86" i="51" s="1"/>
  <c r="I87" i="51" s="1"/>
  <c r="I88" i="51" s="1"/>
  <c r="I89" i="51" s="1"/>
  <c r="I90" i="51" s="1"/>
  <c r="I91" i="51" s="1"/>
  <c r="I93" i="51" s="1"/>
  <c r="I94" i="51" s="1"/>
  <c r="I95" i="51" s="1"/>
  <c r="I96" i="51" s="1"/>
  <c r="I97" i="51" s="1"/>
  <c r="I98" i="51" s="1"/>
  <c r="I99" i="51" s="1"/>
  <c r="I100" i="51" s="1"/>
  <c r="I101" i="51" s="1"/>
  <c r="I102" i="51" s="1"/>
  <c r="I103" i="51" s="1"/>
  <c r="I104" i="51" s="1"/>
  <c r="I105" i="51" s="1"/>
  <c r="I106" i="51" s="1"/>
  <c r="I107" i="51" s="1"/>
  <c r="I108" i="51" s="1"/>
  <c r="I109" i="51" s="1"/>
  <c r="I110" i="51" s="1"/>
  <c r="I111" i="51" s="1"/>
  <c r="I112" i="51" s="1"/>
  <c r="I113" i="51" s="1"/>
  <c r="I114" i="51" s="1"/>
  <c r="I115" i="51" s="1"/>
  <c r="I116" i="51" s="1"/>
  <c r="I118" i="51" s="1"/>
  <c r="I119" i="51" s="1"/>
  <c r="I120" i="51" s="1"/>
  <c r="I122" i="51" s="1"/>
  <c r="I123" i="51" s="1"/>
  <c r="I124" i="51" s="1"/>
  <c r="I125" i="51" s="1"/>
  <c r="I127" i="51" s="1"/>
  <c r="I128" i="51" s="1"/>
  <c r="I129" i="51" s="1"/>
  <c r="I130" i="51" s="1"/>
  <c r="I131" i="51" s="1"/>
  <c r="I132" i="51" s="1"/>
  <c r="I133" i="51" s="1"/>
  <c r="I134" i="51" s="1"/>
  <c r="I135" i="51" s="1"/>
  <c r="I136" i="51" s="1"/>
  <c r="I137" i="51" s="1"/>
  <c r="I138" i="51" s="1"/>
  <c r="I139" i="51" s="1"/>
  <c r="I140" i="51" s="1"/>
  <c r="I141" i="51" s="1"/>
  <c r="I142" i="51" s="1"/>
  <c r="I143" i="51" s="1"/>
  <c r="I144" i="51" s="1"/>
  <c r="I145" i="51" s="1"/>
  <c r="I146" i="51" s="1"/>
  <c r="I147" i="51" s="1"/>
  <c r="I148" i="51" s="1"/>
  <c r="I149" i="51" s="1"/>
  <c r="I150" i="51" s="1"/>
  <c r="I151" i="51" s="1"/>
  <c r="I152" i="51" s="1"/>
  <c r="I153" i="51" s="1"/>
  <c r="I154" i="51" s="1"/>
  <c r="I155" i="51" s="1"/>
  <c r="I156" i="51" s="1"/>
  <c r="I158" i="51" s="1"/>
  <c r="I159" i="51" s="1"/>
  <c r="I160" i="51" s="1"/>
  <c r="I161" i="51" s="1"/>
  <c r="I162" i="51" s="1"/>
  <c r="I163" i="51" s="1"/>
  <c r="I164" i="51" s="1"/>
  <c r="I165" i="51" s="1"/>
  <c r="I166" i="51" s="1"/>
  <c r="I167" i="51" s="1"/>
  <c r="I168" i="51" s="1"/>
  <c r="I169" i="51" s="1"/>
  <c r="I170" i="51" s="1"/>
  <c r="I171" i="51" s="1"/>
  <c r="I172" i="51" s="1"/>
  <c r="I173" i="51" s="1"/>
  <c r="I174" i="51" s="1"/>
  <c r="I175" i="51" s="1"/>
  <c r="I177" i="51" s="1"/>
  <c r="I178" i="51" s="1"/>
  <c r="I179" i="51" s="1"/>
  <c r="I180" i="51" s="1"/>
  <c r="I181" i="51" s="1"/>
  <c r="I182" i="51" s="1"/>
  <c r="I183" i="51" s="1"/>
  <c r="I184" i="51" s="1"/>
  <c r="I185" i="51" s="1"/>
  <c r="I186" i="51" s="1"/>
  <c r="I187" i="51" s="1"/>
  <c r="I188" i="51" s="1"/>
  <c r="I189" i="51" s="1"/>
  <c r="I190" i="51" s="1"/>
  <c r="I192" i="51" s="1"/>
  <c r="I193" i="51" s="1"/>
  <c r="I195" i="51" s="1"/>
  <c r="I196" i="51" s="1"/>
  <c r="I197" i="51" s="1"/>
  <c r="I198" i="51" s="1"/>
  <c r="I199" i="51" s="1"/>
  <c r="I200" i="51" s="1"/>
  <c r="I201" i="51" s="1"/>
  <c r="I202" i="51" s="1"/>
  <c r="I203" i="51" s="1"/>
  <c r="I204" i="51" s="1"/>
  <c r="I206" i="51" s="1"/>
  <c r="I208" i="51" s="1"/>
  <c r="L11" i="51"/>
  <c r="I11" i="51"/>
  <c r="L10" i="51"/>
  <c r="L9" i="51"/>
  <c r="L8" i="51"/>
  <c r="L7" i="51"/>
  <c r="L6" i="51"/>
  <c r="L5" i="51"/>
  <c r="L4" i="51"/>
  <c r="L3" i="51"/>
  <c r="L2" i="51"/>
  <c r="G25" i="56"/>
  <c r="G24" i="56"/>
  <c r="G23" i="56"/>
  <c r="G22" i="56"/>
  <c r="G21" i="56"/>
  <c r="G20" i="56"/>
  <c r="G19" i="56"/>
  <c r="G18" i="56"/>
  <c r="G17" i="56"/>
  <c r="G16" i="56"/>
  <c r="G15" i="56"/>
  <c r="G14" i="56"/>
  <c r="G13" i="56"/>
  <c r="G12" i="56"/>
  <c r="G11" i="56"/>
  <c r="G10" i="56"/>
  <c r="G9" i="56"/>
  <c r="G8" i="56"/>
  <c r="G7" i="56"/>
  <c r="G6" i="56"/>
  <c r="G5" i="56"/>
  <c r="G4" i="56"/>
  <c r="G3" i="56"/>
  <c r="F3" i="56"/>
  <c r="F4" i="56" s="1"/>
  <c r="F5" i="56" s="1"/>
  <c r="F6" i="56" s="1"/>
  <c r="F7" i="56" s="1"/>
  <c r="F8" i="56" s="1"/>
  <c r="F9" i="56" s="1"/>
  <c r="F10" i="56" s="1"/>
  <c r="F11" i="56" s="1"/>
  <c r="F12" i="56" s="1"/>
  <c r="F13" i="56" s="1"/>
  <c r="F14" i="56" s="1"/>
  <c r="F15" i="56" s="1"/>
  <c r="F16" i="56" s="1"/>
  <c r="F17" i="56" s="1"/>
  <c r="F18" i="56" s="1"/>
  <c r="F19" i="56" s="1"/>
  <c r="F20" i="56" s="1"/>
  <c r="F21" i="56" s="1"/>
  <c r="F22" i="56" s="1"/>
  <c r="F23" i="56" s="1"/>
  <c r="F24" i="56" s="1"/>
  <c r="F25" i="56" s="1"/>
  <c r="R34" i="57"/>
  <c r="Q34" i="57"/>
  <c r="P34" i="57"/>
  <c r="O34" i="57"/>
  <c r="N34" i="57"/>
  <c r="M34" i="57"/>
  <c r="H24" i="57"/>
  <c r="G24" i="57"/>
  <c r="F24" i="57"/>
  <c r="E24" i="57"/>
  <c r="D24" i="57"/>
  <c r="C24" i="57"/>
  <c r="N14" i="57"/>
  <c r="M14" i="57"/>
  <c r="R12" i="57"/>
  <c r="R36" i="57" s="1"/>
  <c r="Q12" i="57"/>
  <c r="Q36" i="57" s="1"/>
  <c r="P12" i="57"/>
  <c r="P36" i="57" s="1"/>
  <c r="O12" i="57"/>
  <c r="N8" i="57"/>
  <c r="M8" i="57"/>
  <c r="N7" i="57"/>
  <c r="N12" i="57" s="1"/>
  <c r="M7" i="57"/>
  <c r="M12" i="57" s="1"/>
  <c r="J29" i="59"/>
  <c r="D10" i="59"/>
  <c r="D14" i="59"/>
  <c r="D18" i="59"/>
  <c r="C80" i="54"/>
  <c r="C74" i="54"/>
  <c r="C67" i="54"/>
  <c r="C62" i="54"/>
  <c r="C57" i="54"/>
  <c r="C51" i="54"/>
  <c r="C44" i="54"/>
  <c r="C37" i="54"/>
  <c r="C35" i="54"/>
  <c r="C28" i="54"/>
  <c r="C21" i="54"/>
  <c r="C13" i="54"/>
  <c r="C3" i="54"/>
  <c r="F47" i="54"/>
  <c r="N37" i="52"/>
  <c r="M36" i="57" l="1"/>
  <c r="N36" i="57"/>
  <c r="O36" i="57"/>
  <c r="E16" i="59"/>
  <c r="J13" i="59"/>
  <c r="J7" i="59"/>
  <c r="E17" i="59"/>
  <c r="F14" i="59"/>
  <c r="E13" i="59"/>
  <c r="E12" i="59"/>
  <c r="E9" i="59"/>
  <c r="E8" i="59"/>
  <c r="E7" i="59"/>
  <c r="D20" i="59"/>
  <c r="E5" i="59"/>
  <c r="F18" i="59" l="1"/>
  <c r="E14" i="59"/>
  <c r="E6" i="59"/>
  <c r="E18" i="59"/>
  <c r="E10" i="59"/>
  <c r="F10" i="59"/>
  <c r="F20" i="59" l="1"/>
  <c r="E20" i="59"/>
  <c r="F7" i="54"/>
  <c r="F24" i="54"/>
  <c r="F26" i="5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Jan Matsson</author>
  </authors>
  <commentList>
    <comment ref="M14" authorId="0" shapeId="0" xr:uid="{D1655114-22F0-47E4-BB37-0E9D6C83AF60}">
      <text>
        <r>
          <rPr>
            <b/>
            <sz val="9"/>
            <color indexed="81"/>
            <rFont val="Tahoma"/>
            <family val="2"/>
          </rPr>
          <t>Jan Matsson:</t>
        </r>
        <r>
          <rPr>
            <sz val="9"/>
            <color indexed="81"/>
            <rFont val="Tahoma"/>
            <family val="2"/>
          </rPr>
          <t xml:space="preserve">
Korrigerad bokföring 2018/2019</t>
        </r>
      </text>
    </comment>
    <comment ref="N14" authorId="0" shapeId="0" xr:uid="{5BD0E478-1F34-4579-A3B9-08DC5E2BCE46}">
      <text>
        <r>
          <rPr>
            <b/>
            <sz val="9"/>
            <color indexed="81"/>
            <rFont val="Tahoma"/>
            <family val="2"/>
          </rPr>
          <t>Jan Matsson:</t>
        </r>
        <r>
          <rPr>
            <sz val="9"/>
            <color indexed="81"/>
            <rFont val="Tahoma"/>
            <family val="2"/>
          </rPr>
          <t xml:space="preserve">
Korrigerad bokföring 2018/2019</t>
        </r>
      </text>
    </comment>
  </commentList>
</comments>
</file>

<file path=xl/sharedStrings.xml><?xml version="1.0" encoding="utf-8"?>
<sst xmlns="http://schemas.openxmlformats.org/spreadsheetml/2006/main" count="1667" uniqueCount="394">
  <si>
    <t>Bokföringsdag</t>
  </si>
  <si>
    <t>Belopp</t>
  </si>
  <si>
    <t>Avsändare</t>
  </si>
  <si>
    <t>Mottagare</t>
  </si>
  <si>
    <t>Namn</t>
  </si>
  <si>
    <t>Rubrik</t>
  </si>
  <si>
    <t>Saldo</t>
  </si>
  <si>
    <t>Typ</t>
  </si>
  <si>
    <t>SWISH AVGIFT</t>
  </si>
  <si>
    <t>SWISH INBETAL</t>
  </si>
  <si>
    <t>Insättning</t>
  </si>
  <si>
    <t>106 69 43-0</t>
  </si>
  <si>
    <t>80 57 08-5</t>
  </si>
  <si>
    <t>MAGNUS ERIKSSON</t>
  </si>
  <si>
    <t>Håkan Gabrielsen</t>
  </si>
  <si>
    <t>Jörgen Klasson</t>
  </si>
  <si>
    <t>Borlänge Bridgeklubb</t>
  </si>
  <si>
    <t>395-3916</t>
  </si>
  <si>
    <t>SWISH RETUR</t>
  </si>
  <si>
    <t>Ingela Nelander Häll</t>
  </si>
  <si>
    <t>DOROTHY TÄGT</t>
  </si>
  <si>
    <t>Monika Savberg</t>
  </si>
  <si>
    <t>Ingående Saldo</t>
  </si>
  <si>
    <t>IB</t>
  </si>
  <si>
    <t>PETER JOHANSSON</t>
  </si>
  <si>
    <t>Dalahelgen</t>
  </si>
  <si>
    <t>Mats Häll</t>
  </si>
  <si>
    <t>Åsa Eriksson</t>
  </si>
  <si>
    <t>Dorothy Tägt</t>
  </si>
  <si>
    <t>DM-damer</t>
  </si>
  <si>
    <t>Brickläggning</t>
  </si>
  <si>
    <t>Bordsavgifter</t>
  </si>
  <si>
    <t>JAN MATSSON</t>
  </si>
  <si>
    <t>ADM</t>
  </si>
  <si>
    <t>Jan-Olov Lundqvist</t>
  </si>
  <si>
    <t>Pierre Berg</t>
  </si>
  <si>
    <t>ANNELIE STRÖM</t>
  </si>
  <si>
    <t>Radetiketter</t>
  </si>
  <si>
    <t>Totalsumma</t>
  </si>
  <si>
    <t>Verksamhetsår</t>
  </si>
  <si>
    <t>2019/2020</t>
  </si>
  <si>
    <t>Bank, Plusgiro</t>
  </si>
  <si>
    <t>Bank, Övriga bankkonton</t>
  </si>
  <si>
    <t>SB Reskontra (Ruterkonto)</t>
  </si>
  <si>
    <t>S:a Tillgångar</t>
  </si>
  <si>
    <t>Årets resultat</t>
  </si>
  <si>
    <t>Balanserade vinstmedel</t>
  </si>
  <si>
    <t>S:a Eget kapital</t>
  </si>
  <si>
    <t>S.a skulder</t>
  </si>
  <si>
    <t>Kontroll</t>
  </si>
  <si>
    <t>Startavgifter</t>
  </si>
  <si>
    <t>Reseersättning SB</t>
  </si>
  <si>
    <t>Medlemsavgifter</t>
  </si>
  <si>
    <t>Övriga sidointäkter</t>
  </si>
  <si>
    <t>Övriga ersättningar och intäkter</t>
  </si>
  <si>
    <t>Startavgift SB</t>
  </si>
  <si>
    <t>Förtäring</t>
  </si>
  <si>
    <t>Priser/Blommor etc.</t>
  </si>
  <si>
    <t>Mästarpoäng</t>
  </si>
  <si>
    <t>Diverse tävlingsomkostnader</t>
  </si>
  <si>
    <t>Lokalhyra</t>
  </si>
  <si>
    <t>Diverse datatillbehör</t>
  </si>
  <si>
    <t>Kost och logi</t>
  </si>
  <si>
    <t>Kontorsmaterial</t>
  </si>
  <si>
    <t>Omkostnadsersättning</t>
  </si>
  <si>
    <t>Bankkostnader</t>
  </si>
  <si>
    <t>Swish-kostnader</t>
  </si>
  <si>
    <t>Reseersättning styrelsen</t>
  </si>
  <si>
    <t>Reseersättning övriga</t>
  </si>
  <si>
    <t>Redovisat resultat</t>
  </si>
  <si>
    <t>Övriga kostnader</t>
  </si>
  <si>
    <t>882000-3732</t>
  </si>
  <si>
    <t>ORGNUMMER</t>
  </si>
  <si>
    <t>Konto</t>
  </si>
  <si>
    <t>KST</t>
  </si>
  <si>
    <t>Kostnadställe</t>
  </si>
  <si>
    <t>DM-lag</t>
  </si>
  <si>
    <t>DM-par</t>
  </si>
  <si>
    <t>DM-mixed</t>
  </si>
  <si>
    <t>DM-lagbarometer</t>
  </si>
  <si>
    <t>DM-veteran</t>
  </si>
  <si>
    <t>DM-individuellt</t>
  </si>
  <si>
    <t>Dalarallyt</t>
  </si>
  <si>
    <t>Div 4</t>
  </si>
  <si>
    <t>Tävlingsledare</t>
  </si>
  <si>
    <t>DM-max ruternål</t>
  </si>
  <si>
    <t>Årsstämman</t>
  </si>
  <si>
    <t>Benämning</t>
  </si>
  <si>
    <t>Leverantörsskulder</t>
  </si>
  <si>
    <t>Verifikat</t>
  </si>
  <si>
    <t>Reseersättning för deltagande i SM/DM</t>
  </si>
  <si>
    <t>Balans</t>
  </si>
  <si>
    <t>Månadavstämning</t>
  </si>
  <si>
    <t>AVST.</t>
  </si>
  <si>
    <t>SKULDER</t>
  </si>
  <si>
    <t>Ruterkonto</t>
  </si>
  <si>
    <t>SM/DM</t>
  </si>
  <si>
    <t>Årets rörelser</t>
  </si>
  <si>
    <t>3160 / Medlemsavgifter</t>
  </si>
  <si>
    <t>6571 / Swish-kostnader</t>
  </si>
  <si>
    <t>3120 / Startavgifter</t>
  </si>
  <si>
    <t>4180 / Tävlingsledare</t>
  </si>
  <si>
    <t>4010 / Startavgift SB</t>
  </si>
  <si>
    <t>4140 / Priser/Blommor etc.</t>
  </si>
  <si>
    <t>4141 / Mästarpoäng</t>
  </si>
  <si>
    <t>Intäkter</t>
  </si>
  <si>
    <t>Kostnader</t>
  </si>
  <si>
    <t>Totalt kostnader</t>
  </si>
  <si>
    <t>Summa av Belopp</t>
  </si>
  <si>
    <t>Avgifter</t>
  </si>
  <si>
    <t>Lagbarometer</t>
  </si>
  <si>
    <t>Gösta Edström</t>
  </si>
  <si>
    <t>Kundfordringar</t>
  </si>
  <si>
    <t>Ersättningar för SM 2018/2019</t>
  </si>
  <si>
    <t>Riksstämman</t>
  </si>
  <si>
    <t>Medlemsavg.</t>
  </si>
  <si>
    <t>Säters BK</t>
  </si>
  <si>
    <t>LUDVIKABYGDENS BRIDGEKLUBB</t>
  </si>
  <si>
    <t>2020/2021</t>
  </si>
  <si>
    <t>PRIS ENL SPEC</t>
  </si>
  <si>
    <t>Omvänt belopp</t>
  </si>
  <si>
    <t>MARGOT SIVELIND</t>
  </si>
  <si>
    <t>LASZLO,TONY</t>
  </si>
  <si>
    <t>BBO vår</t>
  </si>
  <si>
    <t>BBO sommar</t>
  </si>
  <si>
    <t>5828-1874</t>
  </si>
  <si>
    <t>SVENSKA BRIDGEFÖRLAGET AB</t>
  </si>
  <si>
    <t>BBO-bidrag till Dalaklubbarna</t>
  </si>
  <si>
    <t>Bridgekryss</t>
  </si>
  <si>
    <t>BBO par</t>
  </si>
  <si>
    <t>BBO sensommar</t>
  </si>
  <si>
    <t>BBO höst</t>
  </si>
  <si>
    <t>Inventarier (Bridgekryss)</t>
  </si>
  <si>
    <t>40-kronan</t>
  </si>
  <si>
    <t xml:space="preserve">Ruterkonto </t>
  </si>
  <si>
    <t>Transdatum</t>
  </si>
  <si>
    <t>BBO-återbäring SBF</t>
  </si>
  <si>
    <t>Diverse</t>
  </si>
  <si>
    <t>Styrelsearvoden</t>
  </si>
  <si>
    <t>BBO-P2/V20/V21</t>
  </si>
  <si>
    <t>Brittmarie Louise Ga</t>
  </si>
  <si>
    <t>AB SVENSKA BRIDGEFÖRLAGET</t>
  </si>
  <si>
    <t>GUNBRITT NORDSTRÖM</t>
  </si>
  <si>
    <t>MARIA HOLS ANDRÉ</t>
  </si>
  <si>
    <t>TONY HÅKANSSON</t>
  </si>
  <si>
    <t>Upplupna kostnader och förutbetalda intäkter</t>
  </si>
  <si>
    <t>FORDRINGAR</t>
  </si>
  <si>
    <t>Försäljning/uthyrning bridgekryss</t>
  </si>
  <si>
    <t>Handkassa</t>
  </si>
  <si>
    <t>SUMMERING Fordringar och Skulder</t>
  </si>
  <si>
    <t>FÖRBETALDA INTÄKTER</t>
  </si>
  <si>
    <t>TOTALT:</t>
  </si>
  <si>
    <t>Dalom</t>
  </si>
  <si>
    <t>DM Lagbarometer</t>
  </si>
  <si>
    <t>Förutbetalda intäkter</t>
  </si>
  <si>
    <t>6340 / Omkostnadsersättning</t>
  </si>
  <si>
    <t>2021/2022</t>
  </si>
  <si>
    <t>ROLAND GYLLENHAMMAR</t>
  </si>
  <si>
    <t>DM-Individuellt</t>
  </si>
  <si>
    <t>DM-Veteran</t>
  </si>
  <si>
    <t>ERIKSSON,ANN-KRISTIN</t>
  </si>
  <si>
    <t>MATTSSON, LISBETH</t>
  </si>
  <si>
    <t>Carl Johan Karlsson</t>
  </si>
  <si>
    <t>LISRA,JOHAN</t>
  </si>
  <si>
    <t>Marianne Löfquist</t>
  </si>
  <si>
    <t>9271  2017935</t>
  </si>
  <si>
    <t>MIRO BAKRAC</t>
  </si>
  <si>
    <t>Hans Johansson</t>
  </si>
  <si>
    <t>SVEN-ERIK EMANUELSSO</t>
  </si>
  <si>
    <t>CARINA HALLQUIST</t>
  </si>
  <si>
    <t>LENA LUNDQVIST</t>
  </si>
  <si>
    <t>Björn Forsberg</t>
  </si>
  <si>
    <t>Skuld 2020/2021</t>
  </si>
  <si>
    <t>587-2783</t>
  </si>
  <si>
    <t>Swedbank AB</t>
  </si>
  <si>
    <t>(Alla)</t>
  </si>
  <si>
    <t>5010 / Lokalhyra</t>
  </si>
  <si>
    <t>4182 / Brickläggning</t>
  </si>
  <si>
    <t>Skuld 2019/2020</t>
  </si>
  <si>
    <t>7900 / Övriga kostnader</t>
  </si>
  <si>
    <t>5840 / Riksstämman</t>
  </si>
  <si>
    <t>3125 / Reseersättning SB</t>
  </si>
  <si>
    <t>Resultat 2021/2022</t>
  </si>
  <si>
    <t>... Manuella MP. Se separat kostnadsberäkning.</t>
  </si>
  <si>
    <t>Kolumnetiketter</t>
  </si>
  <si>
    <t>RESULTAT</t>
  </si>
  <si>
    <t>Styrelsearvoden 2021/2022</t>
  </si>
  <si>
    <t>Utbetalning</t>
  </si>
  <si>
    <t>Resultat 2022/2023</t>
  </si>
  <si>
    <t>DM-max hjärter</t>
  </si>
  <si>
    <t>Dalaserien</t>
  </si>
  <si>
    <t>Bidrag till Dalaklubbarna (DALASERIEN)</t>
  </si>
  <si>
    <t>7331 /Reseersättning styrelsen</t>
  </si>
  <si>
    <t>Utgående balans 2023-08-31</t>
  </si>
  <si>
    <t>2022/2023</t>
  </si>
  <si>
    <t>Paul Jones 75x2</t>
  </si>
  <si>
    <t>Lagtävling 150x2</t>
  </si>
  <si>
    <t>Höstsilver 75x2</t>
  </si>
  <si>
    <t>Minoo och Hilla Mobedjina</t>
  </si>
  <si>
    <t>Eva Forssell</t>
  </si>
  <si>
    <t>Barbro Hedberg</t>
  </si>
  <si>
    <t>JÖNSSON JARL</t>
  </si>
  <si>
    <t>790-7850</t>
  </si>
  <si>
    <t>Nya Föreningsprodukt.i Borlänge AB</t>
  </si>
  <si>
    <t>Michael Malmén</t>
  </si>
  <si>
    <t>HANSSON, MAGDALENA</t>
  </si>
  <si>
    <t>ANETTE MARETICS</t>
  </si>
  <si>
    <t>UNANDER PÄR ÅKE</t>
  </si>
  <si>
    <t>Jan Ulf Wilkenson</t>
  </si>
  <si>
    <t>CHRISTINA SVENSSON</t>
  </si>
  <si>
    <t>Signe Kjörsvik Ander</t>
  </si>
  <si>
    <t>TUNKRANS GUNNAR</t>
  </si>
  <si>
    <t>Markus Sandberg</t>
  </si>
  <si>
    <t>Lotta Kristina Wedma</t>
  </si>
  <si>
    <t>JOHAN Lisra</t>
  </si>
  <si>
    <t>Inbetalning Swish Företag</t>
  </si>
  <si>
    <t>DANIEL SIVELIND</t>
  </si>
  <si>
    <t>3260 02 08275</t>
  </si>
  <si>
    <t>... 10.00 kr per spelare</t>
  </si>
  <si>
    <t>SALDO 2022-08-31</t>
  </si>
  <si>
    <t>Resultat 2023/2024; kontonivå</t>
  </si>
  <si>
    <t>4199 / Juniorstöd</t>
  </si>
  <si>
    <t>5845 / Förtjänsttecken</t>
  </si>
  <si>
    <t>7332 / Reseersättning övriga</t>
  </si>
  <si>
    <t>Bidrag klubbarna/juniorer</t>
  </si>
  <si>
    <t>Div IV</t>
  </si>
  <si>
    <t>BBO</t>
  </si>
  <si>
    <t>Resultat 2023-09-01 - 2024-08-31</t>
  </si>
  <si>
    <t>Årsmöte</t>
  </si>
  <si>
    <t>Förtjänsttecken</t>
  </si>
  <si>
    <t>Juniorstöd</t>
  </si>
  <si>
    <t>Utgående balans 2024-08-31</t>
  </si>
  <si>
    <t>2023/2024</t>
  </si>
  <si>
    <t>Utlovade ej utbetalda stöd till juniorverksamheten</t>
  </si>
  <si>
    <t>Ej utbetalda resebidrag</t>
  </si>
  <si>
    <t>Ludvikabridgen</t>
  </si>
  <si>
    <t>Borlänge</t>
  </si>
  <si>
    <t>Startavgit DM-individuellt</t>
  </si>
  <si>
    <t xml:space="preserve">RESULTATRÄKNING </t>
  </si>
  <si>
    <t>2018/2019</t>
  </si>
  <si>
    <t>per kostnadsställe</t>
  </si>
  <si>
    <t>per konto</t>
  </si>
  <si>
    <t>tot. intäkter:</t>
  </si>
  <si>
    <t>Korrigering 2018/2019</t>
  </si>
  <si>
    <t>Resultat</t>
  </si>
  <si>
    <t>tot. kostnader</t>
  </si>
  <si>
    <t>IB 2023/2024</t>
  </si>
  <si>
    <t>2023-09-26</t>
  </si>
  <si>
    <t>Förtjänstetecken MID 45</t>
  </si>
  <si>
    <t>2023-10-03</t>
  </si>
  <si>
    <t>2023-09-30 Dalabridgens årsmöte</t>
  </si>
  <si>
    <t>2023-10-18</t>
  </si>
  <si>
    <t>2023-10-14 DM Par Dam ... Kval till SM</t>
  </si>
  <si>
    <t>2023-10-19</t>
  </si>
  <si>
    <t>Medlemsredovisning 2023-10-19</t>
  </si>
  <si>
    <t>2023-11-06</t>
  </si>
  <si>
    <t>2023-11-05 Dalahelgen Höstsilver grupp 1 2023</t>
  </si>
  <si>
    <t>... 25.00 kr per spelare</t>
  </si>
  <si>
    <t>2023-11-05 Dalahelgen Höstsilver grupp 2 2023</t>
  </si>
  <si>
    <t>2023-11-08</t>
  </si>
  <si>
    <t>2023-11-04 Dalahelgen Lagtävling grupp 1 2023</t>
  </si>
  <si>
    <t>... 64 matcher x 6 brickor x 2.00 kr</t>
  </si>
  <si>
    <t>2023-11-04 Dalahelgen Lagtävling grupp 2 2023</t>
  </si>
  <si>
    <t>... 40 matcher x 6 brickor x 2.00 kr</t>
  </si>
  <si>
    <t>2023-11-09</t>
  </si>
  <si>
    <t>2023-11-03 Dalahelgen Paul Jones grupp 1 2023</t>
  </si>
  <si>
    <t>2023-11-03 Dalahelgen Paul Jones grupp 2 2023</t>
  </si>
  <si>
    <t>2023-11-15</t>
  </si>
  <si>
    <t>Ersättning resa Riksstämma 2023</t>
  </si>
  <si>
    <t>2023-11-27</t>
  </si>
  <si>
    <t>2023-11-26 Allsvenskan div 4 Dalarna 2023</t>
  </si>
  <si>
    <t>... 12 matcher x 16 brickor x 2.00 kr</t>
  </si>
  <si>
    <t>2024-02-14</t>
  </si>
  <si>
    <t>2024-02-10 DM veteraner</t>
  </si>
  <si>
    <t>2024-02-19</t>
  </si>
  <si>
    <t>Medlemsredovisning 2024-02-19</t>
  </si>
  <si>
    <t>2024-02-17 DM Mix</t>
  </si>
  <si>
    <t>2024-03-04</t>
  </si>
  <si>
    <t>2024-03-02 DM par Open</t>
  </si>
  <si>
    <t>2024-03-18</t>
  </si>
  <si>
    <t>2024-03-16 DM Lag 2024</t>
  </si>
  <si>
    <t>... 21 matcher x 8 brickor x 2.00 kr</t>
  </si>
  <si>
    <t>2024-04-23</t>
  </si>
  <si>
    <t>2024-04-20 DM Par Max Hjärternål ... Kval till SM Hcp 30+</t>
  </si>
  <si>
    <t>... 5.00 kr per spelare</t>
  </si>
  <si>
    <t>2024-04-30</t>
  </si>
  <si>
    <t>2024-04-27 2024</t>
  </si>
  <si>
    <t>... 18 matcher x 14 brickor x 2.00 kr</t>
  </si>
  <si>
    <t>2024-05-08</t>
  </si>
  <si>
    <t>2024-04-09 DM Max hjärter mästarpoäng</t>
  </si>
  <si>
    <t>2024-06-03</t>
  </si>
  <si>
    <t>Medlemsredovisning 2024-06-03</t>
  </si>
  <si>
    <t>2024-06-17</t>
  </si>
  <si>
    <t>Startavgifter DM/SM 2023-2024 enl faktura</t>
  </si>
  <si>
    <t>Resebidrag för SM finalerna 2024 enligt faktura</t>
  </si>
  <si>
    <t>LENNART EKHOLM</t>
  </si>
  <si>
    <t>lag Dream Team Paul Jones</t>
  </si>
  <si>
    <t>L Ekholm+ C Åström Silver</t>
  </si>
  <si>
    <t>Barbro von Dolwitz</t>
  </si>
  <si>
    <t>Inga-Maj Fritzing</t>
  </si>
  <si>
    <t>WIKBLAD,CURT</t>
  </si>
  <si>
    <t>LARS MARJONIEMI</t>
  </si>
  <si>
    <t>Ingalill Bergvall</t>
  </si>
  <si>
    <t>Bridge 14 okt  MID nr 451</t>
  </si>
  <si>
    <t>Ingela o Magda DM dam 938</t>
  </si>
  <si>
    <t>CHRISTINA NORDLÖF</t>
  </si>
  <si>
    <t>Reseräkning Div4</t>
  </si>
  <si>
    <t>3260  0208275</t>
  </si>
  <si>
    <t>Reseräkning Årsmöte</t>
  </si>
  <si>
    <t>ROSÉ-MARIE PALM</t>
  </si>
  <si>
    <t>WALTRAUD TRSAVEC</t>
  </si>
  <si>
    <t>Faktura 32033; Priser årsmöte</t>
  </si>
  <si>
    <t>PETTERSSON,JOHAN</t>
  </si>
  <si>
    <t>Anna Martinsson</t>
  </si>
  <si>
    <t>Maria Grönkvist</t>
  </si>
  <si>
    <t>Anita Thunell Åkvist</t>
  </si>
  <si>
    <t>Alina Dahl</t>
  </si>
  <si>
    <t>Maria Hjerppe</t>
  </si>
  <si>
    <t>LISA KIMBRELL</t>
  </si>
  <si>
    <t>49 39 57-5</t>
  </si>
  <si>
    <t>DÖVAS BRIDGEKLUBB DALOM NICLAS BJ</t>
  </si>
  <si>
    <t>Startavgift för 11975 och</t>
  </si>
  <si>
    <t>A44FC365E85547DBBD6E35B97</t>
  </si>
  <si>
    <t>Återbetalning</t>
  </si>
  <si>
    <t>Hans Rohlin</t>
  </si>
  <si>
    <t>FA5E9AD6945745109856D53F1</t>
  </si>
  <si>
    <t>Zarathustra</t>
  </si>
  <si>
    <t>Håkan Gabrielsson</t>
  </si>
  <si>
    <t>Lars ASPLUND</t>
  </si>
  <si>
    <t>Tony Lazlo</t>
  </si>
  <si>
    <t>Jesper Rundin</t>
  </si>
  <si>
    <t>Kjell Hellstrand</t>
  </si>
  <si>
    <t>Magnus Eriksson</t>
  </si>
  <si>
    <t>85 61 81-3</t>
  </si>
  <si>
    <t>PAUL JONES 2 LAG: MAGDAS</t>
  </si>
  <si>
    <t>LAGTÄVLING LÖRDAG GRUPP2</t>
  </si>
  <si>
    <t>Marianne Eriksson</t>
  </si>
  <si>
    <t>ÅKE NORDLÖF</t>
  </si>
  <si>
    <t>B9DD9714BDC24FD393556A108</t>
  </si>
  <si>
    <t>Rättvik</t>
  </si>
  <si>
    <t>JOHANNA GRANLUND</t>
  </si>
  <si>
    <t>6467  103345698</t>
  </si>
  <si>
    <t>Utägg prispengar</t>
  </si>
  <si>
    <t>DÖVAS BRIDGEKLUBB DALOM NICLAS BJÖR</t>
  </si>
  <si>
    <t>Brickläggning Dalahelgen</t>
  </si>
  <si>
    <t>Utlägg prispengar m m m m</t>
  </si>
  <si>
    <t>Fakt nr  74026 / sms avi</t>
  </si>
  <si>
    <t>Juniorsponsring - Rikslägret</t>
  </si>
  <si>
    <t>Dam-DM, hyra, brickläggning, TL</t>
  </si>
  <si>
    <t>RESERÄKNING</t>
  </si>
  <si>
    <t>DALAHELGEN</t>
  </si>
  <si>
    <t>Ryszard Sliwinski</t>
  </si>
  <si>
    <t>3300  8406130131</t>
  </si>
  <si>
    <t>Eric ARVIDSSON</t>
  </si>
  <si>
    <t>TL-arvode div 4</t>
  </si>
  <si>
    <t>Bernt Åke Grankvist</t>
  </si>
  <si>
    <t>JAN HOLM</t>
  </si>
  <si>
    <t>Tomas Pettersson</t>
  </si>
  <si>
    <t>Ingela o Mats Häll</t>
  </si>
  <si>
    <t>Swishrättelse 240207</t>
  </si>
  <si>
    <t>TL DALASERIE</t>
  </si>
  <si>
    <t>SARA ASPLUND SIVELIN</t>
  </si>
  <si>
    <t>112 49 09-1</t>
  </si>
  <si>
    <t>DM-Par</t>
  </si>
  <si>
    <t>TL -DM-mixed1 17 feb</t>
  </si>
  <si>
    <t>Jonas Engström</t>
  </si>
  <si>
    <t>TL veteran, TL open + reseers</t>
  </si>
  <si>
    <t>Max hjärter nål 54769 Ann</t>
  </si>
  <si>
    <t>Klas Löfgren</t>
  </si>
  <si>
    <t>MATS HAMP</t>
  </si>
  <si>
    <t>Max Hjärter Hamp/Svensson</t>
  </si>
  <si>
    <t>BEATE HASLUM NILSSON</t>
  </si>
  <si>
    <t>GUN MYHR</t>
  </si>
  <si>
    <t>Mona Maj-Lis Svevar</t>
  </si>
  <si>
    <t>Rasmus Lowén</t>
  </si>
  <si>
    <t>9022  4079362</t>
  </si>
  <si>
    <t>TL MAX HJÄRT</t>
  </si>
  <si>
    <t>Faktura 101-105</t>
  </si>
  <si>
    <t>4 st x 400:-</t>
  </si>
  <si>
    <t>8 st x 220:-</t>
  </si>
  <si>
    <t>15 st x 220:-</t>
  </si>
  <si>
    <t>14  st x 220:-</t>
  </si>
  <si>
    <t>11 st x 220:-</t>
  </si>
  <si>
    <t>6 st x 550:-</t>
  </si>
  <si>
    <t>4 st x 220:-</t>
  </si>
  <si>
    <t>SM-veteran 2024</t>
  </si>
  <si>
    <t>SM-dam 2024</t>
  </si>
  <si>
    <t>SM-Mixed 2024</t>
  </si>
  <si>
    <t>SM-Open 2024</t>
  </si>
  <si>
    <t>SM-HCP 30+;  2024</t>
  </si>
  <si>
    <t>Återbetallas, tävlingen inställd</t>
  </si>
  <si>
    <t>FÖRUTBETALT 2022/2023</t>
  </si>
  <si>
    <t>2440TOTALT:</t>
  </si>
  <si>
    <t>SWISH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</si>
</sst>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[Red]\-#,##0.00\ "/>
    <numFmt numFmtId="165" formatCode="#,##0_ ;[Red]\-#,##0\ 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Arial"/>
      <family val="2"/>
      <charset val="1"/>
    </font>
    <font>
      <b/>
      <sz val="12"/>
      <color theme="1"/>
      <name val="Calibri"/>
      <family val="2"/>
      <scheme val="minor"/>
    </font>
    <font>
      <i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1" fillId="0" borderId="0"/>
    <xf numFmtId="0" fontId="25" fillId="0" borderId="0"/>
  </cellStyleXfs>
  <cellXfs count="176">
    <xf numFmtId="0" fontId="0" fillId="0" borderId="0" xfId="0"/>
    <xf numFmtId="14" fontId="0" fillId="0" borderId="0" xfId="0" applyNumberFormat="1"/>
    <xf numFmtId="164" fontId="0" fillId="0" borderId="0" xfId="0" applyNumberFormat="1"/>
    <xf numFmtId="164" fontId="0" fillId="0" borderId="10" xfId="0" applyNumberFormat="1" applyBorder="1"/>
    <xf numFmtId="0" fontId="0" fillId="0" borderId="10" xfId="0" applyBorder="1"/>
    <xf numFmtId="0" fontId="16" fillId="0" borderId="0" xfId="0" applyFont="1" applyAlignment="1">
      <alignment vertical="top"/>
    </xf>
    <xf numFmtId="0" fontId="16" fillId="33" borderId="11" xfId="0" applyFont="1" applyFill="1" applyBorder="1" applyAlignment="1">
      <alignment vertical="top"/>
    </xf>
    <xf numFmtId="164" fontId="16" fillId="33" borderId="11" xfId="0" applyNumberFormat="1" applyFont="1" applyFill="1" applyBorder="1" applyAlignment="1">
      <alignment vertical="top"/>
    </xf>
    <xf numFmtId="0" fontId="0" fillId="0" borderId="0" xfId="0" applyAlignment="1">
      <alignment horizontal="left"/>
    </xf>
    <xf numFmtId="0" fontId="16" fillId="0" borderId="10" xfId="0" applyFont="1" applyBorder="1"/>
    <xf numFmtId="0" fontId="0" fillId="0" borderId="0" xfId="0" applyAlignment="1">
      <alignment horizontal="center"/>
    </xf>
    <xf numFmtId="0" fontId="0" fillId="0" borderId="15" xfId="0" applyBorder="1"/>
    <xf numFmtId="0" fontId="16" fillId="0" borderId="0" xfId="0" applyFont="1"/>
    <xf numFmtId="164" fontId="0" fillId="0" borderId="21" xfId="0" applyNumberFormat="1" applyBorder="1"/>
    <xf numFmtId="0" fontId="0" fillId="36" borderId="0" xfId="0" applyFill="1"/>
    <xf numFmtId="0" fontId="0" fillId="0" borderId="0" xfId="0" pivotButton="1"/>
    <xf numFmtId="164" fontId="16" fillId="0" borderId="0" xfId="0" applyNumberFormat="1" applyFont="1"/>
    <xf numFmtId="0" fontId="20" fillId="0" borderId="0" xfId="0" applyFont="1" applyAlignment="1">
      <alignment horizontal="right"/>
    </xf>
    <xf numFmtId="164" fontId="20" fillId="0" borderId="0" xfId="0" applyNumberFormat="1" applyFont="1" applyAlignment="1">
      <alignment horizontal="right"/>
    </xf>
    <xf numFmtId="0" fontId="0" fillId="0" borderId="0" xfId="0" applyAlignment="1">
      <alignment vertical="center"/>
    </xf>
    <xf numFmtId="164" fontId="0" fillId="0" borderId="22" xfId="0" applyNumberFormat="1" applyBorder="1" applyAlignment="1">
      <alignment horizontal="center" vertical="center" wrapText="1"/>
    </xf>
    <xf numFmtId="0" fontId="16" fillId="35" borderId="23" xfId="0" applyFont="1" applyFill="1" applyBorder="1" applyAlignment="1">
      <alignment horizontal="center"/>
    </xf>
    <xf numFmtId="0" fontId="16" fillId="35" borderId="24" xfId="0" applyFont="1" applyFill="1" applyBorder="1" applyAlignment="1">
      <alignment horizontal="center"/>
    </xf>
    <xf numFmtId="14" fontId="0" fillId="0" borderId="25" xfId="0" applyNumberFormat="1" applyBorder="1"/>
    <xf numFmtId="164" fontId="0" fillId="0" borderId="25" xfId="0" applyNumberFormat="1" applyBorder="1"/>
    <xf numFmtId="0" fontId="0" fillId="0" borderId="25" xfId="0" applyBorder="1"/>
    <xf numFmtId="164" fontId="16" fillId="0" borderId="25" xfId="0" applyNumberFormat="1" applyFont="1" applyBorder="1"/>
    <xf numFmtId="14" fontId="0" fillId="39" borderId="0" xfId="0" applyNumberFormat="1" applyFill="1"/>
    <xf numFmtId="164" fontId="0" fillId="39" borderId="0" xfId="0" applyNumberFormat="1" applyFill="1"/>
    <xf numFmtId="0" fontId="0" fillId="39" borderId="0" xfId="0" applyFill="1"/>
    <xf numFmtId="0" fontId="18" fillId="0" borderId="0" xfId="0" applyFont="1"/>
    <xf numFmtId="0" fontId="0" fillId="0" borderId="26" xfId="0" applyBorder="1"/>
    <xf numFmtId="0" fontId="0" fillId="0" borderId="27" xfId="0" applyBorder="1"/>
    <xf numFmtId="164" fontId="0" fillId="34" borderId="0" xfId="0" applyNumberFormat="1" applyFill="1"/>
    <xf numFmtId="164" fontId="16" fillId="0" borderId="10" xfId="0" applyNumberFormat="1" applyFont="1" applyBorder="1"/>
    <xf numFmtId="0" fontId="22" fillId="0" borderId="0" xfId="0" applyFont="1"/>
    <xf numFmtId="0" fontId="0" fillId="40" borderId="0" xfId="0" applyFill="1"/>
    <xf numFmtId="0" fontId="0" fillId="40" borderId="10" xfId="0" applyFill="1" applyBorder="1"/>
    <xf numFmtId="0" fontId="0" fillId="40" borderId="14" xfId="0" applyFill="1" applyBorder="1"/>
    <xf numFmtId="0" fontId="0" fillId="40" borderId="16" xfId="0" applyFill="1" applyBorder="1"/>
    <xf numFmtId="0" fontId="0" fillId="40" borderId="12" xfId="0" applyFill="1" applyBorder="1"/>
    <xf numFmtId="0" fontId="0" fillId="40" borderId="20" xfId="0" applyFill="1" applyBorder="1"/>
    <xf numFmtId="0" fontId="0" fillId="40" borderId="18" xfId="0" applyFill="1" applyBorder="1"/>
    <xf numFmtId="0" fontId="0" fillId="40" borderId="19" xfId="0" applyFill="1" applyBorder="1"/>
    <xf numFmtId="14" fontId="0" fillId="36" borderId="0" xfId="0" applyNumberFormat="1" applyFill="1"/>
    <xf numFmtId="164" fontId="0" fillId="36" borderId="0" xfId="0" applyNumberFormat="1" applyFill="1"/>
    <xf numFmtId="14" fontId="22" fillId="0" borderId="21" xfId="0" applyNumberFormat="1" applyFont="1" applyBorder="1"/>
    <xf numFmtId="164" fontId="22" fillId="0" borderId="21" xfId="0" applyNumberFormat="1" applyFont="1" applyBorder="1"/>
    <xf numFmtId="14" fontId="0" fillId="39" borderId="21" xfId="0" applyNumberFormat="1" applyFill="1" applyBorder="1"/>
    <xf numFmtId="164" fontId="0" fillId="39" borderId="21" xfId="0" applyNumberFormat="1" applyFill="1" applyBorder="1"/>
    <xf numFmtId="0" fontId="0" fillId="39" borderId="21" xfId="0" applyFill="1" applyBorder="1"/>
    <xf numFmtId="164" fontId="16" fillId="34" borderId="10" xfId="0" applyNumberFormat="1" applyFont="1" applyFill="1" applyBorder="1"/>
    <xf numFmtId="14" fontId="19" fillId="0" borderId="29" xfId="0" applyNumberFormat="1" applyFont="1" applyBorder="1"/>
    <xf numFmtId="0" fontId="0" fillId="0" borderId="30" xfId="0" applyBorder="1"/>
    <xf numFmtId="164" fontId="0" fillId="0" borderId="30" xfId="0" applyNumberFormat="1" applyBorder="1"/>
    <xf numFmtId="0" fontId="0" fillId="0" borderId="28" xfId="0" applyBorder="1"/>
    <xf numFmtId="0" fontId="0" fillId="0" borderId="31" xfId="0" applyBorder="1"/>
    <xf numFmtId="0" fontId="0" fillId="0" borderId="32" xfId="0" applyBorder="1"/>
    <xf numFmtId="164" fontId="0" fillId="0" borderId="32" xfId="0" applyNumberFormat="1" applyBorder="1"/>
    <xf numFmtId="0" fontId="0" fillId="0" borderId="33" xfId="0" applyBorder="1"/>
    <xf numFmtId="14" fontId="23" fillId="36" borderId="0" xfId="0" applyNumberFormat="1" applyFont="1" applyFill="1"/>
    <xf numFmtId="0" fontId="0" fillId="0" borderId="32" xfId="0" applyBorder="1" applyAlignment="1">
      <alignment horizontal="center"/>
    </xf>
    <xf numFmtId="0" fontId="0" fillId="36" borderId="32" xfId="0" applyFill="1" applyBorder="1" applyAlignment="1">
      <alignment horizontal="right"/>
    </xf>
    <xf numFmtId="164" fontId="0" fillId="36" borderId="32" xfId="0" applyNumberFormat="1" applyFill="1" applyBorder="1" applyAlignment="1">
      <alignment horizontal="center"/>
    </xf>
    <xf numFmtId="14" fontId="0" fillId="0" borderId="26" xfId="0" applyNumberFormat="1" applyBorder="1"/>
    <xf numFmtId="0" fontId="0" fillId="0" borderId="34" xfId="0" applyBorder="1"/>
    <xf numFmtId="14" fontId="0" fillId="0" borderId="10" xfId="0" applyNumberFormat="1" applyBorder="1"/>
    <xf numFmtId="0" fontId="0" fillId="0" borderId="10" xfId="0" applyBorder="1" applyAlignment="1">
      <alignment horizontal="center"/>
    </xf>
    <xf numFmtId="14" fontId="0" fillId="0" borderId="35" xfId="0" applyNumberFormat="1" applyBorder="1"/>
    <xf numFmtId="0" fontId="0" fillId="0" borderId="30" xfId="0" applyBorder="1" applyAlignment="1">
      <alignment horizontal="center"/>
    </xf>
    <xf numFmtId="0" fontId="0" fillId="36" borderId="0" xfId="0" applyFill="1" applyAlignment="1">
      <alignment horizontal="center"/>
    </xf>
    <xf numFmtId="14" fontId="0" fillId="0" borderId="14" xfId="0" applyNumberFormat="1" applyBorder="1"/>
    <xf numFmtId="0" fontId="0" fillId="0" borderId="14" xfId="0" applyBorder="1"/>
    <xf numFmtId="0" fontId="0" fillId="0" borderId="20" xfId="0" applyBorder="1" applyAlignment="1">
      <alignment horizontal="center"/>
    </xf>
    <xf numFmtId="14" fontId="0" fillId="0" borderId="12" xfId="0" applyNumberFormat="1" applyBorder="1"/>
    <xf numFmtId="0" fontId="0" fillId="39" borderId="21" xfId="0" applyFill="1" applyBorder="1" applyAlignment="1">
      <alignment horizontal="center"/>
    </xf>
    <xf numFmtId="0" fontId="0" fillId="39" borderId="0" xfId="0" applyFill="1" applyAlignment="1">
      <alignment horizontal="center"/>
    </xf>
    <xf numFmtId="0" fontId="0" fillId="0" borderId="25" xfId="0" applyBorder="1" applyAlignment="1">
      <alignment horizontal="center"/>
    </xf>
    <xf numFmtId="0" fontId="16" fillId="33" borderId="11" xfId="0" applyFont="1" applyFill="1" applyBorder="1" applyAlignment="1">
      <alignment horizontal="center" vertical="top"/>
    </xf>
    <xf numFmtId="0" fontId="0" fillId="0" borderId="21" xfId="0" applyBorder="1" applyAlignment="1">
      <alignment horizontal="left"/>
    </xf>
    <xf numFmtId="0" fontId="18" fillId="0" borderId="10" xfId="0" applyFont="1" applyBorder="1"/>
    <xf numFmtId="0" fontId="0" fillId="0" borderId="35" xfId="0" applyBorder="1"/>
    <xf numFmtId="0" fontId="25" fillId="0" borderId="0" xfId="43"/>
    <xf numFmtId="164" fontId="0" fillId="41" borderId="0" xfId="0" applyNumberFormat="1" applyFill="1"/>
    <xf numFmtId="0" fontId="0" fillId="41" borderId="0" xfId="0" applyFill="1" applyAlignment="1">
      <alignment horizontal="right"/>
    </xf>
    <xf numFmtId="0" fontId="0" fillId="41" borderId="0" xfId="0" applyFill="1"/>
    <xf numFmtId="14" fontId="0" fillId="41" borderId="0" xfId="0" applyNumberFormat="1" applyFill="1"/>
    <xf numFmtId="165" fontId="0" fillId="0" borderId="15" xfId="0" applyNumberFormat="1" applyBorder="1"/>
    <xf numFmtId="165" fontId="18" fillId="0" borderId="15" xfId="0" applyNumberFormat="1" applyFont="1" applyBorder="1"/>
    <xf numFmtId="0" fontId="0" fillId="0" borderId="14" xfId="0" applyBorder="1" applyAlignment="1">
      <alignment horizontal="left" indent="1"/>
    </xf>
    <xf numFmtId="164" fontId="0" fillId="0" borderId="15" xfId="0" applyNumberFormat="1" applyBorder="1"/>
    <xf numFmtId="0" fontId="16" fillId="39" borderId="14" xfId="0" applyFont="1" applyFill="1" applyBorder="1" applyAlignment="1">
      <alignment horizontal="left" indent="1"/>
    </xf>
    <xf numFmtId="164" fontId="16" fillId="39" borderId="15" xfId="0" applyNumberFormat="1" applyFont="1" applyFill="1" applyBorder="1"/>
    <xf numFmtId="0" fontId="16" fillId="39" borderId="16" xfId="0" applyFont="1" applyFill="1" applyBorder="1" applyAlignment="1">
      <alignment horizontal="left" indent="1"/>
    </xf>
    <xf numFmtId="164" fontId="16" fillId="39" borderId="17" xfId="0" applyNumberFormat="1" applyFont="1" applyFill="1" applyBorder="1"/>
    <xf numFmtId="0" fontId="16" fillId="0" borderId="37" xfId="0" applyFont="1" applyBorder="1" applyAlignment="1">
      <alignment horizontal="left"/>
    </xf>
    <xf numFmtId="164" fontId="16" fillId="0" borderId="36" xfId="0" applyNumberFormat="1" applyFont="1" applyBorder="1"/>
    <xf numFmtId="0" fontId="16" fillId="0" borderId="14" xfId="0" applyFont="1" applyBorder="1" applyAlignment="1">
      <alignment horizontal="left"/>
    </xf>
    <xf numFmtId="164" fontId="16" fillId="0" borderId="15" xfId="0" applyNumberFormat="1" applyFont="1" applyBorder="1"/>
    <xf numFmtId="164" fontId="16" fillId="38" borderId="39" xfId="0" applyNumberFormat="1" applyFont="1" applyFill="1" applyBorder="1"/>
    <xf numFmtId="0" fontId="16" fillId="38" borderId="38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40" borderId="11" xfId="0" applyFill="1" applyBorder="1" applyAlignment="1">
      <alignment horizontal="center"/>
    </xf>
    <xf numFmtId="0" fontId="0" fillId="0" borderId="19" xfId="0" applyBorder="1"/>
    <xf numFmtId="0" fontId="0" fillId="0" borderId="40" xfId="0" applyBorder="1"/>
    <xf numFmtId="0" fontId="0" fillId="37" borderId="18" xfId="0" applyFill="1" applyBorder="1"/>
    <xf numFmtId="0" fontId="24" fillId="37" borderId="19" xfId="0" applyFont="1" applyFill="1" applyBorder="1" applyAlignment="1">
      <alignment horizontal="right"/>
    </xf>
    <xf numFmtId="164" fontId="24" fillId="37" borderId="40" xfId="0" applyNumberFormat="1" applyFont="1" applyFill="1" applyBorder="1"/>
    <xf numFmtId="164" fontId="16" fillId="42" borderId="36" xfId="0" applyNumberFormat="1" applyFont="1" applyFill="1" applyBorder="1"/>
    <xf numFmtId="0" fontId="0" fillId="33" borderId="41" xfId="0" applyFill="1" applyBorder="1" applyAlignment="1">
      <alignment horizontal="right"/>
    </xf>
    <xf numFmtId="164" fontId="0" fillId="33" borderId="42" xfId="0" applyNumberFormat="1" applyFill="1" applyBorder="1" applyAlignment="1">
      <alignment horizontal="center"/>
    </xf>
    <xf numFmtId="14" fontId="0" fillId="0" borderId="43" xfId="0" applyNumberFormat="1" applyBorder="1"/>
    <xf numFmtId="14" fontId="0" fillId="0" borderId="44" xfId="0" applyNumberFormat="1" applyBorder="1"/>
    <xf numFmtId="164" fontId="0" fillId="0" borderId="44" xfId="0" applyNumberFormat="1" applyBorder="1"/>
    <xf numFmtId="0" fontId="0" fillId="0" borderId="44" xfId="0" applyBorder="1"/>
    <xf numFmtId="0" fontId="0" fillId="0" borderId="45" xfId="0" applyBorder="1"/>
    <xf numFmtId="14" fontId="0" fillId="0" borderId="26" xfId="0" quotePrefix="1" applyNumberFormat="1" applyBorder="1"/>
    <xf numFmtId="164" fontId="20" fillId="39" borderId="0" xfId="0" applyNumberFormat="1" applyFont="1" applyFill="1"/>
    <xf numFmtId="165" fontId="20" fillId="39" borderId="0" xfId="0" applyNumberFormat="1" applyFont="1" applyFill="1"/>
    <xf numFmtId="165" fontId="27" fillId="0" borderId="25" xfId="0" applyNumberFormat="1" applyFont="1" applyBorder="1"/>
    <xf numFmtId="165" fontId="20" fillId="0" borderId="0" xfId="0" applyNumberFormat="1" applyFont="1"/>
    <xf numFmtId="165" fontId="20" fillId="39" borderId="21" xfId="0" applyNumberFormat="1" applyFont="1" applyFill="1" applyBorder="1"/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64" fontId="2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2" xfId="0" applyBorder="1"/>
    <xf numFmtId="0" fontId="0" fillId="0" borderId="16" xfId="0" applyBorder="1"/>
    <xf numFmtId="14" fontId="0" fillId="0" borderId="0" xfId="0" applyNumberFormat="1" applyBorder="1"/>
    <xf numFmtId="164" fontId="0" fillId="0" borderId="0" xfId="0" applyNumberFormat="1" applyBorder="1"/>
    <xf numFmtId="0" fontId="0" fillId="0" borderId="0" xfId="0" applyBorder="1"/>
    <xf numFmtId="0" fontId="18" fillId="0" borderId="0" xfId="0" applyFont="1" applyBorder="1"/>
    <xf numFmtId="0" fontId="18" fillId="0" borderId="0" xfId="0" applyFont="1" applyFill="1" applyBorder="1"/>
    <xf numFmtId="0" fontId="0" fillId="0" borderId="0" xfId="0" applyAlignment="1">
      <alignment horizontal="right" indent="1"/>
    </xf>
    <xf numFmtId="0" fontId="28" fillId="0" borderId="0" xfId="0" applyFont="1" applyAlignment="1">
      <alignment horizontal="left" indent="1"/>
    </xf>
    <xf numFmtId="0" fontId="22" fillId="35" borderId="11" xfId="0" applyFont="1" applyFill="1" applyBorder="1" applyAlignment="1">
      <alignment horizontal="center" vertical="center"/>
    </xf>
    <xf numFmtId="0" fontId="29" fillId="0" borderId="0" xfId="0" applyFont="1"/>
    <xf numFmtId="165" fontId="0" fillId="0" borderId="0" xfId="0" applyNumberFormat="1"/>
    <xf numFmtId="165" fontId="0" fillId="0" borderId="20" xfId="0" applyNumberFormat="1" applyBorder="1"/>
    <xf numFmtId="165" fontId="0" fillId="0" borderId="13" xfId="0" applyNumberFormat="1" applyBorder="1"/>
    <xf numFmtId="0" fontId="0" fillId="0" borderId="12" xfId="0" applyBorder="1" applyAlignment="1">
      <alignment horizontal="right" indent="1"/>
    </xf>
    <xf numFmtId="0" fontId="0" fillId="0" borderId="20" xfId="0" applyBorder="1" applyAlignment="1">
      <alignment horizontal="left"/>
    </xf>
    <xf numFmtId="0" fontId="0" fillId="0" borderId="14" xfId="0" applyBorder="1" applyAlignment="1">
      <alignment horizontal="right" indent="1"/>
    </xf>
    <xf numFmtId="165" fontId="0" fillId="0" borderId="10" xfId="0" applyNumberFormat="1" applyBorder="1"/>
    <xf numFmtId="165" fontId="0" fillId="0" borderId="17" xfId="0" applyNumberFormat="1" applyBorder="1"/>
    <xf numFmtId="165" fontId="18" fillId="0" borderId="0" xfId="0" applyNumberFormat="1" applyFont="1"/>
    <xf numFmtId="0" fontId="0" fillId="0" borderId="16" xfId="0" applyBorder="1" applyAlignment="1">
      <alignment horizontal="right" indent="1"/>
    </xf>
    <xf numFmtId="0" fontId="0" fillId="0" borderId="10" xfId="0" applyBorder="1" applyAlignment="1">
      <alignment horizontal="left"/>
    </xf>
    <xf numFmtId="0" fontId="18" fillId="0" borderId="0" xfId="0" applyFont="1" applyAlignment="1">
      <alignment horizontal="right"/>
    </xf>
    <xf numFmtId="0" fontId="18" fillId="0" borderId="46" xfId="0" applyFont="1" applyBorder="1"/>
    <xf numFmtId="165" fontId="18" fillId="0" borderId="21" xfId="0" applyNumberFormat="1" applyFont="1" applyBorder="1"/>
    <xf numFmtId="165" fontId="0" fillId="0" borderId="21" xfId="0" applyNumberFormat="1" applyBorder="1"/>
    <xf numFmtId="165" fontId="0" fillId="0" borderId="47" xfId="0" applyNumberFormat="1" applyBorder="1"/>
    <xf numFmtId="0" fontId="16" fillId="42" borderId="16" xfId="0" applyFont="1" applyFill="1" applyBorder="1" applyAlignment="1">
      <alignment horizontal="right" indent="2"/>
    </xf>
    <xf numFmtId="165" fontId="16" fillId="42" borderId="10" xfId="0" applyNumberFormat="1" applyFont="1" applyFill="1" applyBorder="1"/>
    <xf numFmtId="165" fontId="16" fillId="42" borderId="17" xfId="0" applyNumberFormat="1" applyFont="1" applyFill="1" applyBorder="1"/>
    <xf numFmtId="0" fontId="0" fillId="42" borderId="16" xfId="0" applyFill="1" applyBorder="1" applyAlignment="1">
      <alignment horizontal="right" indent="1"/>
    </xf>
    <xf numFmtId="0" fontId="16" fillId="42" borderId="10" xfId="0" applyFont="1" applyFill="1" applyBorder="1" applyAlignment="1">
      <alignment horizontal="right" indent="2"/>
    </xf>
    <xf numFmtId="0" fontId="0" fillId="39" borderId="15" xfId="0" applyFill="1" applyBorder="1"/>
    <xf numFmtId="1" fontId="0" fillId="0" borderId="0" xfId="0" applyNumberFormat="1"/>
    <xf numFmtId="0" fontId="0" fillId="39" borderId="47" xfId="0" applyFill="1" applyBorder="1"/>
    <xf numFmtId="0" fontId="16" fillId="0" borderId="0" xfId="0" applyFont="1" applyAlignment="1">
      <alignment horizontal="center"/>
    </xf>
    <xf numFmtId="14" fontId="16" fillId="0" borderId="10" xfId="0" applyNumberFormat="1" applyFont="1" applyBorder="1"/>
    <xf numFmtId="165" fontId="27" fillId="0" borderId="10" xfId="0" applyNumberFormat="1" applyFont="1" applyBorder="1"/>
    <xf numFmtId="0" fontId="16" fillId="0" borderId="17" xfId="0" applyFont="1" applyBorder="1"/>
    <xf numFmtId="164" fontId="0" fillId="0" borderId="20" xfId="0" applyNumberFormat="1" applyBorder="1"/>
    <xf numFmtId="0" fontId="0" fillId="0" borderId="20" xfId="0" applyBorder="1"/>
    <xf numFmtId="14" fontId="0" fillId="0" borderId="16" xfId="0" applyNumberFormat="1" applyBorder="1"/>
    <xf numFmtId="0" fontId="16" fillId="0" borderId="10" xfId="0" applyFont="1" applyBorder="1" applyAlignment="1">
      <alignment horizontal="center"/>
    </xf>
    <xf numFmtId="14" fontId="0" fillId="0" borderId="20" xfId="0" applyNumberFormat="1" applyBorder="1"/>
    <xf numFmtId="164" fontId="20" fillId="0" borderId="0" xfId="0" applyNumberFormat="1" applyFont="1"/>
    <xf numFmtId="164" fontId="20" fillId="36" borderId="0" xfId="0" applyNumberFormat="1" applyFont="1" applyFill="1"/>
    <xf numFmtId="164" fontId="20" fillId="0" borderId="30" xfId="0" applyNumberFormat="1" applyFont="1" applyBorder="1"/>
    <xf numFmtId="164" fontId="20" fillId="0" borderId="10" xfId="0" applyNumberFormat="1" applyFont="1" applyBorder="1"/>
    <xf numFmtId="164" fontId="20" fillId="0" borderId="32" xfId="0" applyNumberFormat="1" applyFont="1" applyBorder="1"/>
    <xf numFmtId="0" fontId="20" fillId="0" borderId="0" xfId="0" applyFont="1"/>
  </cellXfs>
  <cellStyles count="44">
    <cellStyle name="20 % - Dekorfärg1" xfId="19" builtinId="30" customBuiltin="1"/>
    <cellStyle name="20 % - Dekorfärg2" xfId="23" builtinId="34" customBuiltin="1"/>
    <cellStyle name="20 % - Dekorfärg3" xfId="27" builtinId="38" customBuiltin="1"/>
    <cellStyle name="20 % - Dekorfärg4" xfId="31" builtinId="42" customBuiltin="1"/>
    <cellStyle name="20 % - Dekorfärg5" xfId="35" builtinId="46" customBuiltin="1"/>
    <cellStyle name="20 % - Dekorfärg6" xfId="39" builtinId="50" customBuiltin="1"/>
    <cellStyle name="40 % - Dekorfärg1" xfId="20" builtinId="31" customBuiltin="1"/>
    <cellStyle name="40 % - Dekorfärg2" xfId="24" builtinId="35" customBuiltin="1"/>
    <cellStyle name="40 % - Dekorfärg3" xfId="28" builtinId="39" customBuiltin="1"/>
    <cellStyle name="40 % - Dekorfärg4" xfId="32" builtinId="43" customBuiltin="1"/>
    <cellStyle name="40 % - Dekorfärg5" xfId="36" builtinId="47" customBuiltin="1"/>
    <cellStyle name="40 % - Dekorfärg6" xfId="40" builtinId="51" customBuiltin="1"/>
    <cellStyle name="60 % - Dekorfärg1" xfId="21" builtinId="32" customBuiltin="1"/>
    <cellStyle name="60 % - Dekorfärg2" xfId="25" builtinId="36" customBuiltin="1"/>
    <cellStyle name="60 % - Dekorfärg3" xfId="29" builtinId="40" customBuiltin="1"/>
    <cellStyle name="60 % - Dekorfärg4" xfId="33" builtinId="44" customBuiltin="1"/>
    <cellStyle name="60 % - Dekorfärg5" xfId="37" builtinId="48" customBuiltin="1"/>
    <cellStyle name="60 % - Dekorfärg6" xfId="41" builtinId="52" customBuiltin="1"/>
    <cellStyle name="Anteckning" xfId="15" builtinId="10" customBuiltin="1"/>
    <cellStyle name="Beräkning" xfId="11" builtinId="22" customBuiltin="1"/>
    <cellStyle name="Bra" xfId="6" builtinId="26" customBuiltin="1"/>
    <cellStyle name="Dekorfärg1" xfId="18" builtinId="29" customBuiltin="1"/>
    <cellStyle name="Dekorfärg2" xfId="22" builtinId="33" customBuiltin="1"/>
    <cellStyle name="Dekorfärg3" xfId="26" builtinId="37" customBuiltin="1"/>
    <cellStyle name="Dekorfärg4" xfId="30" builtinId="41" customBuiltin="1"/>
    <cellStyle name="Dekorfärg5" xfId="34" builtinId="45" customBuiltin="1"/>
    <cellStyle name="Dekorfärg6" xfId="38" builtinId="49" customBuiltin="1"/>
    <cellStyle name="Dålig" xfId="7" builtinId="27" customBuiltin="1"/>
    <cellStyle name="Förklarande text" xfId="16" builtinId="53" customBuiltin="1"/>
    <cellStyle name="Indata" xfId="9" builtinId="20" customBuiltin="1"/>
    <cellStyle name="Kontrollcell" xfId="13" builtinId="23" customBuiltin="1"/>
    <cellStyle name="Länkad cell" xfId="12" builtinId="24" customBuiltin="1"/>
    <cellStyle name="Neutral" xfId="8" builtinId="28" customBuiltin="1"/>
    <cellStyle name="Normal" xfId="0" builtinId="0"/>
    <cellStyle name="Normal 2" xfId="42" xr:uid="{9CFF1334-F506-478F-A583-05E6F1E38798}"/>
    <cellStyle name="Normal 3" xfId="43" xr:uid="{EC57050A-FDEE-49A2-AC63-594675F0B57E}"/>
    <cellStyle name="Rubrik" xfId="1" builtinId="15" customBuiltin="1"/>
    <cellStyle name="Rubrik 1" xfId="2" builtinId="16" customBuiltin="1"/>
    <cellStyle name="Rubrik 2" xfId="3" builtinId="17" customBuiltin="1"/>
    <cellStyle name="Rubrik 3" xfId="4" builtinId="18" customBuiltin="1"/>
    <cellStyle name="Rubrik 4" xfId="5" builtinId="19" customBuiltin="1"/>
    <cellStyle name="Summa" xfId="17" builtinId="25" customBuiltin="1"/>
    <cellStyle name="Utdata" xfId="10" builtinId="21" customBuiltin="1"/>
    <cellStyle name="Varningstext" xfId="14" builtinId="11" customBuiltin="1"/>
  </cellStyles>
  <dxfs count="9">
    <dxf>
      <border>
        <right style="thin">
          <color indexed="64"/>
        </right>
        <top style="thin">
          <color indexed="64"/>
        </top>
        <bottom style="thin">
          <color indexed="64"/>
        </bottom>
        <horizontal style="thin">
          <color indexed="64"/>
        </horizontal>
      </border>
    </dxf>
    <dxf>
      <fill>
        <patternFill patternType="solid">
          <bgColor theme="9" tint="0.79998168889431442"/>
        </patternFill>
      </fill>
    </dxf>
    <dxf>
      <alignment horizontal="center"/>
    </dxf>
    <dxf>
      <fill>
        <patternFill patternType="solid">
          <bgColor theme="5" tint="0.79998168889431442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/>
    </dxf>
    <dxf>
      <border>
        <bottom style="double">
          <color indexed="64"/>
        </bottom>
      </border>
    </dxf>
    <dxf>
      <border>
        <bottom style="double">
          <color indexed="64"/>
        </bottom>
      </border>
    </dxf>
    <dxf>
      <numFmt numFmtId="164" formatCode="#,##0.00_ ;[Red]\-#,##0.00\ "/>
    </dxf>
  </dxfs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GL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l april"/>
      <sheetName val="Maj justeringar"/>
      <sheetName val="Blad4"/>
      <sheetName val="Blad5"/>
      <sheetName val="Kassa 2019"/>
      <sheetName val="Summary 2019"/>
      <sheetName val="2019"/>
      <sheetName val="Rull. 12_Q3"/>
      <sheetName val="R12-SUM"/>
      <sheetName val="2018"/>
      <sheetName val="2017"/>
      <sheetName val="2016"/>
      <sheetName val="BFO"/>
      <sheetName val="Tabs"/>
      <sheetName val="Blad1"/>
      <sheetName val="Blad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A1" t="str">
            <v>Nummer</v>
          </cell>
          <cell r="B1" t="str">
            <v>Namn</v>
          </cell>
          <cell r="C1" t="str">
            <v>Level</v>
          </cell>
          <cell r="D1" t="str">
            <v>Grupp</v>
          </cell>
          <cell r="E1" t="str">
            <v>Kontoklass</v>
          </cell>
          <cell r="F1" t="str">
            <v>Årsredovisning</v>
          </cell>
          <cell r="G1" t="str">
            <v>Anm</v>
          </cell>
        </row>
        <row r="2">
          <cell r="A2" t="str">
            <v>1050</v>
          </cell>
          <cell r="B2" t="str">
            <v>VARUMÄRKEN</v>
          </cell>
          <cell r="C2" t="str">
            <v>Tillgångar</v>
          </cell>
          <cell r="D2" t="str">
            <v>Anläggningstillgångar</v>
          </cell>
          <cell r="E2" t="str">
            <v>Immateriella tillgångar</v>
          </cell>
          <cell r="F2" t="str">
            <v>Immateriella tillgångar</v>
          </cell>
          <cell r="G2" t="str">
            <v/>
          </cell>
        </row>
        <row r="3">
          <cell r="A3" t="str">
            <v>1100</v>
          </cell>
          <cell r="B3" t="str">
            <v>SLAKTERIBYGGNAD</v>
          </cell>
          <cell r="C3" t="str">
            <v>Tillgångar</v>
          </cell>
          <cell r="D3" t="str">
            <v>Anläggningstillgångar</v>
          </cell>
          <cell r="E3" t="str">
            <v>Byggnader och Mark</v>
          </cell>
          <cell r="F3" t="str">
            <v>Byggnader och Mark</v>
          </cell>
          <cell r="G3" t="str">
            <v>ICKHOLMEN 1:8</v>
          </cell>
        </row>
        <row r="4">
          <cell r="A4" t="str">
            <v>1109</v>
          </cell>
          <cell r="B4" t="str">
            <v>AVSKR SLAKTERIBYGGNAD</v>
          </cell>
          <cell r="C4" t="str">
            <v>Tillgångar</v>
          </cell>
          <cell r="D4" t="str">
            <v>Anläggningstillgångar</v>
          </cell>
          <cell r="E4" t="str">
            <v>Byggnader och Mark</v>
          </cell>
          <cell r="F4" t="str">
            <v>Byggnader och Mark</v>
          </cell>
          <cell r="G4" t="str">
            <v>ICKHOLMEN 1:8</v>
          </cell>
        </row>
        <row r="5">
          <cell r="A5" t="str">
            <v>1110</v>
          </cell>
          <cell r="B5" t="str">
            <v>FABRIKSBYGGNADER</v>
          </cell>
          <cell r="C5" t="str">
            <v>Tillgångar</v>
          </cell>
          <cell r="D5" t="str">
            <v>Anläggningstillgångar</v>
          </cell>
          <cell r="E5" t="str">
            <v>Byggnader och Mark</v>
          </cell>
          <cell r="F5" t="str">
            <v>Byggnader och Mark</v>
          </cell>
          <cell r="G5" t="str">
            <v>UTMELAND 47:36</v>
          </cell>
        </row>
        <row r="6">
          <cell r="A6" t="str">
            <v>1119</v>
          </cell>
          <cell r="B6" t="str">
            <v>AVSKR FABRIKSBYGGNADER</v>
          </cell>
          <cell r="C6" t="str">
            <v>Tillgångar</v>
          </cell>
          <cell r="D6" t="str">
            <v>Anläggningstillgångar</v>
          </cell>
          <cell r="E6" t="str">
            <v>Byggnader och Mark</v>
          </cell>
          <cell r="F6" t="str">
            <v>Byggnader och Mark</v>
          </cell>
          <cell r="G6" t="str">
            <v>UTMELAND 47:36</v>
          </cell>
        </row>
        <row r="7">
          <cell r="A7" t="str">
            <v>1120</v>
          </cell>
          <cell r="B7" t="str">
            <v>UPPSKRIVNING FABRIK</v>
          </cell>
          <cell r="C7" t="str">
            <v>Tillgångar</v>
          </cell>
          <cell r="D7" t="str">
            <v>Anläggningstillgångar</v>
          </cell>
          <cell r="E7" t="str">
            <v>Byggnader och Mark</v>
          </cell>
          <cell r="F7" t="str">
            <v>Byggnader och Mark</v>
          </cell>
          <cell r="G7" t="str">
            <v>UTMELAND 47:36</v>
          </cell>
        </row>
        <row r="8">
          <cell r="A8" t="str">
            <v>1129</v>
          </cell>
          <cell r="B8" t="str">
            <v>AVSKR UPPSKR FABRIK</v>
          </cell>
          <cell r="C8" t="str">
            <v>Tillgångar</v>
          </cell>
          <cell r="D8" t="str">
            <v>Anläggningstillgångar</v>
          </cell>
          <cell r="E8" t="str">
            <v>Byggnader och Mark</v>
          </cell>
          <cell r="F8" t="str">
            <v>Byggnader och Mark</v>
          </cell>
          <cell r="G8" t="str">
            <v>UTMELAND 47:36</v>
          </cell>
        </row>
        <row r="9">
          <cell r="A9" t="str">
            <v>1130</v>
          </cell>
          <cell r="B9" t="str">
            <v>MARK FABRIK</v>
          </cell>
          <cell r="C9" t="str">
            <v>Tillgångar</v>
          </cell>
          <cell r="D9" t="str">
            <v>Anläggningstillgångar</v>
          </cell>
          <cell r="E9" t="str">
            <v>Byggnader och Mark</v>
          </cell>
          <cell r="F9" t="str">
            <v>Byggnader och Mark</v>
          </cell>
          <cell r="G9" t="str">
            <v>UTMELAND 47:36</v>
          </cell>
        </row>
        <row r="10">
          <cell r="A10" t="str">
            <v>1150</v>
          </cell>
          <cell r="B10" t="str">
            <v>MARKANLÄGGN FABRIK</v>
          </cell>
          <cell r="C10" t="str">
            <v>Tillgångar</v>
          </cell>
          <cell r="D10" t="str">
            <v>Anläggningstillgångar</v>
          </cell>
          <cell r="E10" t="str">
            <v>Byggnader och Mark</v>
          </cell>
          <cell r="F10" t="str">
            <v>Byggnader och Mark</v>
          </cell>
          <cell r="G10" t="str">
            <v>UTMELAND 47:36</v>
          </cell>
        </row>
        <row r="11">
          <cell r="A11" t="str">
            <v>1159</v>
          </cell>
          <cell r="B11" t="str">
            <v>AVSKR MARKANL FABRIK</v>
          </cell>
          <cell r="C11" t="str">
            <v>Tillgångar</v>
          </cell>
          <cell r="D11" t="str">
            <v>Anläggningstillgångar</v>
          </cell>
          <cell r="E11" t="str">
            <v>Byggnader och Mark</v>
          </cell>
          <cell r="F11" t="str">
            <v>Byggnader och Mark</v>
          </cell>
          <cell r="G11" t="str">
            <v>UTMELAND 47:36</v>
          </cell>
        </row>
        <row r="12">
          <cell r="A12" t="str">
            <v>1160</v>
          </cell>
          <cell r="B12" t="str">
            <v>HUD-/STALLBYGGNAD</v>
          </cell>
          <cell r="C12" t="str">
            <v>Tillgångar</v>
          </cell>
          <cell r="D12" t="str">
            <v>Anläggningstillgångar</v>
          </cell>
          <cell r="E12" t="str">
            <v>Byggnader och Mark</v>
          </cell>
          <cell r="F12" t="str">
            <v>Byggnader och Mark</v>
          </cell>
          <cell r="G12" t="str">
            <v>ICKHOLMEN 1:9</v>
          </cell>
        </row>
        <row r="13">
          <cell r="A13" t="str">
            <v>1169</v>
          </cell>
          <cell r="B13" t="str">
            <v>AVSKR HUD-/STALLBYGGN</v>
          </cell>
          <cell r="C13" t="str">
            <v>Tillgångar</v>
          </cell>
          <cell r="D13" t="str">
            <v>Anläggningstillgångar</v>
          </cell>
          <cell r="E13" t="str">
            <v>Byggnader och Mark</v>
          </cell>
          <cell r="F13" t="str">
            <v>Byggnader och Mark</v>
          </cell>
          <cell r="G13" t="str">
            <v>ICKHOLMEN 1:9</v>
          </cell>
        </row>
        <row r="14">
          <cell r="A14" t="str">
            <v>1170</v>
          </cell>
          <cell r="B14" t="str">
            <v>MARK HUD/STALL</v>
          </cell>
          <cell r="C14" t="str">
            <v>Tillgångar</v>
          </cell>
          <cell r="D14" t="str">
            <v>Anläggningstillgångar</v>
          </cell>
          <cell r="E14" t="str">
            <v>Byggnader och Mark</v>
          </cell>
          <cell r="F14" t="str">
            <v>Byggnader och Mark</v>
          </cell>
          <cell r="G14" t="str">
            <v>ICKHOLMEN 1:9</v>
          </cell>
        </row>
        <row r="15">
          <cell r="A15" t="str">
            <v>1171</v>
          </cell>
          <cell r="B15" t="str">
            <v>DAMM /AVFALLSPLATTA</v>
          </cell>
          <cell r="C15" t="str">
            <v>Tillgångar</v>
          </cell>
          <cell r="D15" t="str">
            <v>Anläggningstillgångar</v>
          </cell>
          <cell r="E15" t="str">
            <v>Byggnader och Mark</v>
          </cell>
          <cell r="F15" t="str">
            <v>Byggnader och Mark</v>
          </cell>
          <cell r="G15" t="str">
            <v>ICKHOLMEN 1:9</v>
          </cell>
        </row>
        <row r="16">
          <cell r="A16" t="str">
            <v>1172</v>
          </cell>
          <cell r="B16" t="str">
            <v>AVSKR DAMM/PLATTA AVFALL</v>
          </cell>
          <cell r="C16" t="str">
            <v>Tillgångar</v>
          </cell>
          <cell r="D16" t="str">
            <v>Anläggningstillgångar</v>
          </cell>
          <cell r="E16" t="str">
            <v>Byggnader och Mark</v>
          </cell>
          <cell r="F16" t="str">
            <v>Byggnader och Mark</v>
          </cell>
          <cell r="G16" t="str">
            <v>ICKHOLMEN 1:9</v>
          </cell>
        </row>
        <row r="17">
          <cell r="A17" t="str">
            <v>1174</v>
          </cell>
          <cell r="B17" t="str">
            <v>MARK SLAKTERI</v>
          </cell>
          <cell r="C17" t="str">
            <v>Tillgångar</v>
          </cell>
          <cell r="D17" t="str">
            <v>Anläggningstillgångar</v>
          </cell>
          <cell r="E17" t="str">
            <v>Byggnader och Mark</v>
          </cell>
          <cell r="F17" t="str">
            <v>Byggnader och Mark</v>
          </cell>
          <cell r="G17" t="str">
            <v>ICKHOLMEN 1:8</v>
          </cell>
        </row>
        <row r="18">
          <cell r="A18" t="str">
            <v>1175</v>
          </cell>
          <cell r="B18" t="str">
            <v>MARKANLÄGGNING SLAKTERI</v>
          </cell>
          <cell r="C18" t="str">
            <v>Tillgångar</v>
          </cell>
          <cell r="D18" t="str">
            <v>Anläggningstillgångar</v>
          </cell>
          <cell r="E18" t="str">
            <v>Byggnader och Mark</v>
          </cell>
          <cell r="F18" t="str">
            <v>Byggnader och Mark</v>
          </cell>
          <cell r="G18" t="str">
            <v>ICKHOLMEN 1:8</v>
          </cell>
        </row>
        <row r="19">
          <cell r="A19" t="str">
            <v>1179</v>
          </cell>
          <cell r="B19" t="str">
            <v>ACK AVSKR MARKANL SLAKTER</v>
          </cell>
          <cell r="C19" t="str">
            <v>Tillgångar</v>
          </cell>
          <cell r="D19" t="str">
            <v>Anläggningstillgångar</v>
          </cell>
          <cell r="E19" t="str">
            <v>Byggnader och Mark</v>
          </cell>
          <cell r="F19" t="str">
            <v>Byggnader och Mark</v>
          </cell>
          <cell r="G19" t="str">
            <v>ICKHOLMEN 1:8</v>
          </cell>
        </row>
        <row r="20">
          <cell r="A20" t="str">
            <v>1182</v>
          </cell>
          <cell r="B20" t="str">
            <v>PÅG OM/NYBYGGN SLAKTERI</v>
          </cell>
          <cell r="C20" t="str">
            <v>Tillgångar</v>
          </cell>
          <cell r="D20" t="str">
            <v>Anläggningstillgångar</v>
          </cell>
          <cell r="E20" t="str">
            <v>Pågående nyanläggningar</v>
          </cell>
          <cell r="F20" t="str">
            <v>Förskott avseende materialla anläggningstillgångar</v>
          </cell>
          <cell r="G20" t="str">
            <v/>
          </cell>
        </row>
        <row r="21">
          <cell r="A21" t="str">
            <v>1183</v>
          </cell>
          <cell r="B21" t="str">
            <v>PÅG OM/NYBYGGN FABRIK</v>
          </cell>
          <cell r="C21" t="str">
            <v>Tillgångar</v>
          </cell>
          <cell r="D21" t="str">
            <v>Anläggningstillgångar</v>
          </cell>
          <cell r="E21" t="str">
            <v>Pågående nyanläggningar</v>
          </cell>
          <cell r="F21" t="str">
            <v>Förskott avseende materialla anläggningstillgångar</v>
          </cell>
          <cell r="G21" t="str">
            <v/>
          </cell>
        </row>
        <row r="22">
          <cell r="A22" t="str">
            <v>1205</v>
          </cell>
          <cell r="B22" t="str">
            <v>MASKIN/INVENT SLAKTERI</v>
          </cell>
          <cell r="C22" t="str">
            <v>Tillgångar</v>
          </cell>
          <cell r="D22" t="str">
            <v>Anläggningstillgångar</v>
          </cell>
          <cell r="E22" t="str">
            <v>Maskiner och inventarier</v>
          </cell>
          <cell r="F22" t="str">
            <v>Maskiner och andra tekniska anläggningar</v>
          </cell>
          <cell r="G22" t="str">
            <v>SLAKTERI</v>
          </cell>
        </row>
        <row r="23">
          <cell r="A23" t="str">
            <v>1206</v>
          </cell>
          <cell r="B23" t="str">
            <v>AVSKR MASKIN/INVENT</v>
          </cell>
          <cell r="C23" t="str">
            <v>Tillgångar</v>
          </cell>
          <cell r="D23" t="str">
            <v>Anläggningstillgångar</v>
          </cell>
          <cell r="E23" t="str">
            <v>Maskiner och inventarier</v>
          </cell>
          <cell r="F23" t="str">
            <v>Maskiner och andra tekniska anläggningar</v>
          </cell>
          <cell r="G23" t="str">
            <v>SLAKTERI</v>
          </cell>
        </row>
        <row r="24">
          <cell r="A24" t="str">
            <v>1211</v>
          </cell>
          <cell r="B24" t="str">
            <v>PROD MASKINER FABRIK</v>
          </cell>
          <cell r="C24" t="str">
            <v>Tillgångar</v>
          </cell>
          <cell r="D24" t="str">
            <v>Anläggningstillgångar</v>
          </cell>
          <cell r="E24" t="str">
            <v>Maskiner och inventarier</v>
          </cell>
          <cell r="F24" t="str">
            <v>Maskiner och andra tekniska anläggningar</v>
          </cell>
          <cell r="G24" t="str">
            <v>FABRIK</v>
          </cell>
        </row>
        <row r="25">
          <cell r="A25" t="str">
            <v>1212</v>
          </cell>
          <cell r="B25" t="str">
            <v>BYGGN INVENTARIER FAB</v>
          </cell>
          <cell r="C25" t="str">
            <v>Tillgångar</v>
          </cell>
          <cell r="D25" t="str">
            <v>Anläggningstillgångar</v>
          </cell>
          <cell r="E25" t="str">
            <v>Maskiner och inventarier</v>
          </cell>
          <cell r="F25" t="str">
            <v>Maskiner och andra tekniska anläggningar</v>
          </cell>
          <cell r="G25" t="str">
            <v>FABRIK</v>
          </cell>
        </row>
        <row r="26">
          <cell r="A26" t="str">
            <v>1213</v>
          </cell>
          <cell r="B26" t="str">
            <v>PROD MASKINER FABRIK EU</v>
          </cell>
          <cell r="C26" t="str">
            <v>Tillgångar</v>
          </cell>
          <cell r="D26" t="str">
            <v>Anläggningstillgångar</v>
          </cell>
          <cell r="E26" t="str">
            <v>Maskiner och inventarier</v>
          </cell>
          <cell r="F26" t="str">
            <v>Maskiner och andra tekniska anläggningar</v>
          </cell>
          <cell r="G26" t="str">
            <v>FABRIK</v>
          </cell>
        </row>
        <row r="27">
          <cell r="A27" t="str">
            <v>1218</v>
          </cell>
          <cell r="B27" t="str">
            <v>AVSKR MASKINER EU</v>
          </cell>
          <cell r="C27" t="str">
            <v>Tillgångar</v>
          </cell>
          <cell r="D27" t="str">
            <v>Anläggningstillgångar</v>
          </cell>
          <cell r="E27" t="str">
            <v>Maskiner och inventarier</v>
          </cell>
          <cell r="F27" t="str">
            <v>Maskiner och andra tekniska anläggningar</v>
          </cell>
          <cell r="G27" t="str">
            <v>FABRIK</v>
          </cell>
        </row>
        <row r="28">
          <cell r="A28" t="str">
            <v>1219</v>
          </cell>
          <cell r="B28" t="str">
            <v>AVSKR PROD MASKINER</v>
          </cell>
          <cell r="C28" t="str">
            <v>Tillgångar</v>
          </cell>
          <cell r="D28" t="str">
            <v>Anläggningstillgångar</v>
          </cell>
          <cell r="E28" t="str">
            <v>Maskiner och inventarier</v>
          </cell>
          <cell r="F28" t="str">
            <v>Maskiner och andra tekniska anläggningar</v>
          </cell>
          <cell r="G28" t="str">
            <v>FABRIK</v>
          </cell>
        </row>
        <row r="29">
          <cell r="A29" t="str">
            <v>1220</v>
          </cell>
          <cell r="B29" t="str">
            <v>INVENTARIER FABRIK</v>
          </cell>
          <cell r="C29" t="str">
            <v>Tillgångar</v>
          </cell>
          <cell r="D29" t="str">
            <v>Anläggningstillgångar</v>
          </cell>
          <cell r="E29" t="str">
            <v>Maskiner och inventarier</v>
          </cell>
          <cell r="F29" t="str">
            <v>Maskiner och andra tekniska anläggningar</v>
          </cell>
          <cell r="G29" t="str">
            <v>FABRIK</v>
          </cell>
        </row>
        <row r="30">
          <cell r="A30" t="str">
            <v>1225</v>
          </cell>
          <cell r="B30" t="str">
            <v>INVENTARIER AVFALLSBEHAND</v>
          </cell>
          <cell r="C30" t="str">
            <v>Tillgångar</v>
          </cell>
          <cell r="D30" t="str">
            <v>Anläggningstillgångar</v>
          </cell>
          <cell r="E30" t="str">
            <v>Maskiner och inventarier</v>
          </cell>
          <cell r="F30" t="str">
            <v>Maskiner och andra tekniska anläggningar</v>
          </cell>
          <cell r="G30" t="str">
            <v>SLAKTERIET</v>
          </cell>
        </row>
        <row r="31">
          <cell r="A31" t="str">
            <v>1227</v>
          </cell>
          <cell r="B31" t="str">
            <v>AVSKR BYGGNADSINVENT</v>
          </cell>
          <cell r="C31" t="str">
            <v>Tillgångar</v>
          </cell>
          <cell r="D31" t="str">
            <v>Anläggningstillgångar</v>
          </cell>
          <cell r="E31" t="str">
            <v>Maskiner och inventarier</v>
          </cell>
          <cell r="F31" t="str">
            <v>Maskiner och andra tekniska anläggningar</v>
          </cell>
          <cell r="G31" t="str">
            <v>FABRIK</v>
          </cell>
        </row>
        <row r="32">
          <cell r="A32" t="str">
            <v>1228</v>
          </cell>
          <cell r="B32" t="str">
            <v>AVSKR INV FABRIK</v>
          </cell>
          <cell r="C32" t="str">
            <v>Tillgångar</v>
          </cell>
          <cell r="D32" t="str">
            <v>Anläggningstillgångar</v>
          </cell>
          <cell r="E32" t="str">
            <v>Maskiner och inventarier</v>
          </cell>
          <cell r="F32" t="str">
            <v>Maskiner och andra tekniska anläggningar</v>
          </cell>
          <cell r="G32" t="str">
            <v>FABRIK</v>
          </cell>
        </row>
        <row r="33">
          <cell r="A33" t="str">
            <v>1229</v>
          </cell>
          <cell r="B33" t="str">
            <v>AVSKR INV AVFALLSBEH</v>
          </cell>
          <cell r="C33" t="str">
            <v>Tillgångar</v>
          </cell>
          <cell r="D33" t="str">
            <v>Anläggningstillgångar</v>
          </cell>
          <cell r="E33" t="str">
            <v>Maskiner och inventarier</v>
          </cell>
          <cell r="F33" t="str">
            <v>Maskiner och andra tekniska anläggningar</v>
          </cell>
          <cell r="G33" t="str">
            <v>SLAKTERIET</v>
          </cell>
        </row>
        <row r="34">
          <cell r="A34" t="str">
            <v>1240</v>
          </cell>
          <cell r="B34" t="str">
            <v>BILAR/SLÄP</v>
          </cell>
          <cell r="C34" t="str">
            <v>Tillgångar</v>
          </cell>
          <cell r="D34" t="str">
            <v>Anläggningstillgångar</v>
          </cell>
          <cell r="E34" t="str">
            <v>Maskiner och inventarier</v>
          </cell>
          <cell r="F34" t="str">
            <v>Maskiner och andra tekniska anläggningar</v>
          </cell>
          <cell r="G34" t="str">
            <v/>
          </cell>
        </row>
        <row r="35">
          <cell r="A35" t="str">
            <v>1249</v>
          </cell>
          <cell r="B35" t="str">
            <v>AVSKR BILAR/SLÄP</v>
          </cell>
          <cell r="C35" t="str">
            <v>Tillgångar</v>
          </cell>
          <cell r="D35" t="str">
            <v>Anläggningstillgångar</v>
          </cell>
          <cell r="E35" t="str">
            <v>Maskiner och inventarier</v>
          </cell>
          <cell r="F35" t="str">
            <v>Maskiner och andra tekniska anläggningar</v>
          </cell>
          <cell r="G35" t="str">
            <v/>
          </cell>
        </row>
        <row r="36">
          <cell r="A36" t="str">
            <v>1350</v>
          </cell>
          <cell r="B36" t="str">
            <v>AKTIER BESAB</v>
          </cell>
          <cell r="C36" t="str">
            <v>Tillgångar</v>
          </cell>
          <cell r="D36" t="str">
            <v>Aktier</v>
          </cell>
          <cell r="E36" t="str">
            <v>Finansiella anläggningstillgångar</v>
          </cell>
          <cell r="F36" t="str">
            <v>Finansiella anläggningstillgångar</v>
          </cell>
          <cell r="G36" t="str">
            <v/>
          </cell>
        </row>
        <row r="37">
          <cell r="A37" t="str">
            <v>1351</v>
          </cell>
          <cell r="B37" t="str">
            <v>AKTIER AXFOOD AB</v>
          </cell>
          <cell r="C37" t="str">
            <v>Tillgångar</v>
          </cell>
          <cell r="D37" t="str">
            <v>Aktier</v>
          </cell>
          <cell r="E37" t="str">
            <v>Finansiella anläggningstillgångar</v>
          </cell>
          <cell r="F37" t="str">
            <v>Finansiella anläggningstillgångar</v>
          </cell>
          <cell r="G37" t="str">
            <v>800 AKTIER</v>
          </cell>
        </row>
        <row r="38">
          <cell r="A38" t="str">
            <v>1352</v>
          </cell>
          <cell r="B38" t="str">
            <v>AKTIER SILJANFOOD AB</v>
          </cell>
          <cell r="C38" t="str">
            <v>Tillgångar</v>
          </cell>
          <cell r="D38" t="str">
            <v>Aktier</v>
          </cell>
          <cell r="E38" t="str">
            <v>Finansiella anläggningstillgångar</v>
          </cell>
          <cell r="F38" t="str">
            <v>Finansiella anläggningstillgångar</v>
          </cell>
          <cell r="G38" t="str">
            <v/>
          </cell>
        </row>
        <row r="39">
          <cell r="A39" t="str">
            <v>1353</v>
          </cell>
          <cell r="B39" t="str">
            <v>AKTIER ORSA GRÖNKLITT AB</v>
          </cell>
          <cell r="C39" t="str">
            <v>Tillgångar</v>
          </cell>
          <cell r="D39" t="str">
            <v>Aktier</v>
          </cell>
          <cell r="E39" t="str">
            <v>Finansiella anläggningstillgångar</v>
          </cell>
          <cell r="F39" t="str">
            <v>Finansiella anläggningstillgångar</v>
          </cell>
          <cell r="G39" t="str">
            <v>524 AKTIER</v>
          </cell>
        </row>
        <row r="40">
          <cell r="A40" t="str">
            <v>1355</v>
          </cell>
          <cell r="B40" t="str">
            <v>AKTIER ICKHOLMEN BIOGASEL</v>
          </cell>
          <cell r="C40" t="str">
            <v>Tillgångar</v>
          </cell>
          <cell r="D40" t="str">
            <v>Aktier</v>
          </cell>
          <cell r="E40" t="str">
            <v>Finansiella anläggningstillgångar</v>
          </cell>
          <cell r="F40" t="str">
            <v>Finansiella anläggningstillgångar</v>
          </cell>
          <cell r="G40" t="str">
            <v/>
          </cell>
        </row>
        <row r="41">
          <cell r="A41" t="str">
            <v>1370</v>
          </cell>
          <cell r="B41" t="str">
            <v>UPPSKJUTEN SKATTEFORDRAN</v>
          </cell>
          <cell r="C41" t="str">
            <v>Tillgångar</v>
          </cell>
          <cell r="D41" t="str">
            <v>Bokslutsdispositioner</v>
          </cell>
          <cell r="E41" t="str">
            <v>Finansiella anläggningstillgångar</v>
          </cell>
          <cell r="F41" t="str">
            <v>Uppskjuten skattefordran</v>
          </cell>
          <cell r="G41" t="str">
            <v/>
          </cell>
        </row>
        <row r="42">
          <cell r="A42" t="str">
            <v>1390</v>
          </cell>
          <cell r="B42" t="str">
            <v>VÄRDEREGLERING ANL TILLG</v>
          </cell>
          <cell r="C42" t="str">
            <v>Eget Kapital</v>
          </cell>
          <cell r="D42" t="str">
            <v>Bokslutsdispositioner</v>
          </cell>
          <cell r="E42" t="str">
            <v>Finansiella anläggningstillgångar</v>
          </cell>
          <cell r="F42" t="str">
            <v>Finansiella anläggningstillgångar</v>
          </cell>
          <cell r="G42" t="str">
            <v>bokslut</v>
          </cell>
        </row>
        <row r="43">
          <cell r="A43" t="str">
            <v>1409</v>
          </cell>
          <cell r="B43" t="str">
            <v>BERÄKNAD LAGERFÖRÄNDRING</v>
          </cell>
          <cell r="C43" t="str">
            <v>Tillgångar</v>
          </cell>
          <cell r="D43" t="str">
            <v>Lager</v>
          </cell>
          <cell r="E43" t="str">
            <v>Lager</v>
          </cell>
          <cell r="F43" t="str">
            <v>Lagerinkurans</v>
          </cell>
          <cell r="G43" t="str">
            <v/>
          </cell>
        </row>
        <row r="44">
          <cell r="A44" t="str">
            <v>1410</v>
          </cell>
          <cell r="B44" t="str">
            <v>LAGER RÅVAROR</v>
          </cell>
          <cell r="C44" t="str">
            <v>Tillgångar</v>
          </cell>
          <cell r="D44" t="str">
            <v>Lager</v>
          </cell>
          <cell r="E44" t="str">
            <v>Lager</v>
          </cell>
          <cell r="F44" t="str">
            <v>Råvaror och förnödenheter</v>
          </cell>
          <cell r="G44" t="str">
            <v/>
          </cell>
        </row>
        <row r="45">
          <cell r="A45" t="str">
            <v>1420</v>
          </cell>
          <cell r="B45" t="str">
            <v>LAGER TILLSATSMATERIAL</v>
          </cell>
          <cell r="C45" t="str">
            <v>Tillgångar</v>
          </cell>
          <cell r="D45" t="str">
            <v>Lager</v>
          </cell>
          <cell r="E45" t="str">
            <v>Lager</v>
          </cell>
          <cell r="F45" t="str">
            <v>Råvaror och förnödenheter</v>
          </cell>
          <cell r="G45" t="str">
            <v/>
          </cell>
        </row>
        <row r="46">
          <cell r="A46" t="str">
            <v>1430</v>
          </cell>
          <cell r="B46" t="str">
            <v>LAGER EMBALLAGE</v>
          </cell>
          <cell r="C46" t="str">
            <v>Tillgångar</v>
          </cell>
          <cell r="D46" t="str">
            <v>Lager</v>
          </cell>
          <cell r="E46" t="str">
            <v>Lager</v>
          </cell>
          <cell r="F46" t="str">
            <v>Råvaror och förnödenheter</v>
          </cell>
          <cell r="G46" t="str">
            <v/>
          </cell>
        </row>
        <row r="47">
          <cell r="A47" t="str">
            <v>1441</v>
          </cell>
          <cell r="B47" t="str">
            <v>MATERIAL TILL PRODUKTION</v>
          </cell>
          <cell r="C47" t="str">
            <v>Tillgångar</v>
          </cell>
          <cell r="D47" t="str">
            <v>Lager</v>
          </cell>
          <cell r="E47" t="str">
            <v>Lager</v>
          </cell>
          <cell r="F47" t="str">
            <v>Varor under tillverkning</v>
          </cell>
          <cell r="G47" t="str">
            <v/>
          </cell>
        </row>
        <row r="48">
          <cell r="A48" t="str">
            <v>1449</v>
          </cell>
          <cell r="B48" t="str">
            <v>PRODUKTER FRÅN PRODUKTION</v>
          </cell>
          <cell r="C48" t="str">
            <v>Tillgångar</v>
          </cell>
          <cell r="D48" t="str">
            <v>Lager</v>
          </cell>
          <cell r="E48" t="str">
            <v>Lager</v>
          </cell>
          <cell r="F48" t="str">
            <v>Råvaror och förnödenheter</v>
          </cell>
          <cell r="G48" t="str">
            <v/>
          </cell>
        </row>
        <row r="49">
          <cell r="A49" t="str">
            <v>1450</v>
          </cell>
          <cell r="B49" t="str">
            <v>LAGER FÄRDIGA VAROR</v>
          </cell>
          <cell r="C49" t="str">
            <v>Tillgångar</v>
          </cell>
          <cell r="D49" t="str">
            <v>Lager</v>
          </cell>
          <cell r="E49" t="str">
            <v>Lager</v>
          </cell>
          <cell r="F49" t="str">
            <v>Färdiga varor och handelsvaror</v>
          </cell>
          <cell r="G49" t="str">
            <v/>
          </cell>
        </row>
        <row r="50">
          <cell r="A50" t="str">
            <v>1510</v>
          </cell>
          <cell r="B50" t="str">
            <v>KUNDFORDRINGAR</v>
          </cell>
          <cell r="C50" t="str">
            <v>Tillgångar</v>
          </cell>
          <cell r="D50" t="str">
            <v>Kundfordringar</v>
          </cell>
          <cell r="E50" t="str">
            <v>Kundfordringar</v>
          </cell>
          <cell r="F50" t="str">
            <v>Kundfordringar</v>
          </cell>
          <cell r="G50" t="str">
            <v/>
          </cell>
        </row>
        <row r="51">
          <cell r="A51" t="str">
            <v>1520</v>
          </cell>
          <cell r="B51" t="str">
            <v>OSÄKRA FORDRINGAR</v>
          </cell>
          <cell r="C51" t="str">
            <v>Tillgångar</v>
          </cell>
          <cell r="D51" t="str">
            <v>Kundfordringar</v>
          </cell>
          <cell r="E51" t="str">
            <v>Kundfordringar</v>
          </cell>
          <cell r="F51" t="str">
            <v>Kundfordringar</v>
          </cell>
          <cell r="G51" t="str">
            <v/>
          </cell>
        </row>
        <row r="52">
          <cell r="A52" t="str">
            <v>1611</v>
          </cell>
          <cell r="B52" t="str">
            <v>FÖRSKOTT ICKH BIOGAS</v>
          </cell>
          <cell r="C52" t="str">
            <v>Tillgångar</v>
          </cell>
          <cell r="D52" t="str">
            <v>Kundfordringar</v>
          </cell>
          <cell r="E52" t="str">
            <v>Kundfordringar</v>
          </cell>
          <cell r="F52" t="str">
            <v>Kundfordringar</v>
          </cell>
          <cell r="G52" t="str">
            <v/>
          </cell>
        </row>
        <row r="53">
          <cell r="A53" t="str">
            <v>1613</v>
          </cell>
          <cell r="B53" t="str">
            <v>FÖRSKOTT PERSONAL</v>
          </cell>
          <cell r="C53" t="str">
            <v>Tillgångar</v>
          </cell>
          <cell r="D53" t="str">
            <v>Övriga fordringar</v>
          </cell>
          <cell r="E53" t="str">
            <v>Övriga fordringar</v>
          </cell>
          <cell r="F53" t="str">
            <v>Övriga kortfristiga fordringar</v>
          </cell>
          <cell r="G53" t="str">
            <v/>
          </cell>
        </row>
        <row r="54">
          <cell r="A54" t="str">
            <v>1614</v>
          </cell>
          <cell r="B54" t="str">
            <v>PERSONALLÅN</v>
          </cell>
          <cell r="C54" t="str">
            <v>Tillgångar</v>
          </cell>
          <cell r="D54" t="str">
            <v>Övriga fordringar</v>
          </cell>
          <cell r="E54" t="str">
            <v>Övriga fordringar</v>
          </cell>
          <cell r="F54" t="str">
            <v>Övriga kortfristiga fordringar</v>
          </cell>
          <cell r="G54" t="str">
            <v/>
          </cell>
        </row>
        <row r="55">
          <cell r="A55" t="str">
            <v>1630</v>
          </cell>
          <cell r="B55" t="str">
            <v>AVRÄKNING MOMS</v>
          </cell>
          <cell r="C55" t="str">
            <v>Tillgångar</v>
          </cell>
          <cell r="D55" t="str">
            <v>Skatt o moms</v>
          </cell>
          <cell r="E55" t="str">
            <v>Skatt o moms</v>
          </cell>
          <cell r="F55" t="str">
            <v>Övriga kortfristiga fordringar</v>
          </cell>
          <cell r="G55" t="str">
            <v/>
          </cell>
        </row>
        <row r="56">
          <cell r="A56" t="str">
            <v>1640</v>
          </cell>
          <cell r="B56" t="str">
            <v>SKATTEFORDRAN</v>
          </cell>
          <cell r="C56" t="str">
            <v>Tillgångar</v>
          </cell>
          <cell r="D56" t="str">
            <v>Skatt o moms</v>
          </cell>
          <cell r="E56" t="str">
            <v>Skatt o moms</v>
          </cell>
          <cell r="F56" t="str">
            <v>Aktuell skattefordran</v>
          </cell>
          <cell r="G56" t="str">
            <v/>
          </cell>
        </row>
        <row r="57">
          <cell r="A57" t="str">
            <v>1650</v>
          </cell>
          <cell r="B57" t="str">
            <v>MOMSFORDRAN</v>
          </cell>
          <cell r="C57" t="str">
            <v>Tillgångar</v>
          </cell>
          <cell r="D57" t="str">
            <v>Skatt o moms</v>
          </cell>
          <cell r="E57" t="str">
            <v>Skatt o moms</v>
          </cell>
          <cell r="F57" t="str">
            <v>Övriga kortfristiga fordringar</v>
          </cell>
          <cell r="G57" t="str">
            <v/>
          </cell>
        </row>
        <row r="58">
          <cell r="A58" t="str">
            <v>1684</v>
          </cell>
          <cell r="B58" t="str">
            <v>DEPOSITION VAC KPK</v>
          </cell>
          <cell r="C58" t="str">
            <v>Tillgångar</v>
          </cell>
          <cell r="D58" t="str">
            <v>Övriga fordringar</v>
          </cell>
          <cell r="E58" t="str">
            <v>Övriga fordringar</v>
          </cell>
          <cell r="F58" t="str">
            <v>Övriga kortfristiga fordringar</v>
          </cell>
          <cell r="G58" t="str">
            <v/>
          </cell>
        </row>
        <row r="59">
          <cell r="A59" t="str">
            <v>1689</v>
          </cell>
          <cell r="B59" t="str">
            <v>ÖVR KORTFRIST FORDRINGAR</v>
          </cell>
          <cell r="C59" t="str">
            <v>Tillgångar</v>
          </cell>
          <cell r="D59" t="str">
            <v>Övriga fordringar</v>
          </cell>
          <cell r="E59" t="str">
            <v>Övriga fordringar</v>
          </cell>
          <cell r="F59" t="str">
            <v>Övriga kortfristiga fordringar</v>
          </cell>
          <cell r="G59" t="str">
            <v/>
          </cell>
        </row>
        <row r="60">
          <cell r="A60" t="str">
            <v>1690</v>
          </cell>
          <cell r="B60" t="str">
            <v>FORDRAN LÖST LEASINGBILAR</v>
          </cell>
          <cell r="C60" t="str">
            <v>Tillgångar</v>
          </cell>
          <cell r="D60" t="str">
            <v>Övriga fordringar</v>
          </cell>
          <cell r="E60" t="str">
            <v>Övriga fordringar</v>
          </cell>
          <cell r="F60" t="str">
            <v>Övriga kortfristiga fordringar</v>
          </cell>
          <cell r="G60" t="str">
            <v/>
          </cell>
        </row>
        <row r="61">
          <cell r="A61" t="str">
            <v>1710</v>
          </cell>
          <cell r="B61" t="str">
            <v>FÖRUTBETALD HYRA</v>
          </cell>
          <cell r="C61" t="str">
            <v>Tillgångar</v>
          </cell>
          <cell r="D61" t="str">
            <v>Förutbetalda kostnader</v>
          </cell>
          <cell r="E61" t="str">
            <v>Förutbetalda kostnader</v>
          </cell>
          <cell r="F61" t="str">
            <v>Förutbetalda kostnader och upplupna intäkter</v>
          </cell>
          <cell r="G61" t="str">
            <v/>
          </cell>
        </row>
        <row r="62">
          <cell r="A62" t="str">
            <v>1720</v>
          </cell>
          <cell r="B62" t="str">
            <v>FÖRUTBETALD LEASINGAVGIFT</v>
          </cell>
          <cell r="C62" t="str">
            <v>Tillgångar</v>
          </cell>
          <cell r="D62" t="str">
            <v>Förutbetalda kostnader</v>
          </cell>
          <cell r="E62" t="str">
            <v>Förutbetalda kostnader</v>
          </cell>
          <cell r="F62" t="str">
            <v>Förutbetalda kostnader och upplupna intäkter</v>
          </cell>
          <cell r="G62" t="str">
            <v/>
          </cell>
        </row>
        <row r="63">
          <cell r="A63" t="str">
            <v>1730</v>
          </cell>
          <cell r="B63" t="str">
            <v>FÖRUTBETALD FÖRS-PREMIE</v>
          </cell>
          <cell r="C63" t="str">
            <v>Tillgångar</v>
          </cell>
          <cell r="D63" t="str">
            <v>Förutbetalda kostnader</v>
          </cell>
          <cell r="E63" t="str">
            <v>Förutbetalda kostnader</v>
          </cell>
          <cell r="F63" t="str">
            <v>Förutbetalda kostnader och upplupna intäkter</v>
          </cell>
          <cell r="G63" t="str">
            <v/>
          </cell>
        </row>
        <row r="64">
          <cell r="A64" t="str">
            <v>1790</v>
          </cell>
          <cell r="B64" t="str">
            <v>ÖVR FÖRUTB KOSTN UPPL INT</v>
          </cell>
          <cell r="C64" t="str">
            <v>Tillgångar</v>
          </cell>
          <cell r="D64" t="str">
            <v>Förutbetalda kostnader</v>
          </cell>
          <cell r="E64" t="str">
            <v>Förutbetalda kostnader</v>
          </cell>
          <cell r="F64" t="str">
            <v>Förutbetalda kostnader och upplupna intäkter</v>
          </cell>
          <cell r="G64" t="str">
            <v/>
          </cell>
        </row>
        <row r="65">
          <cell r="A65" t="str">
            <v>1800</v>
          </cell>
          <cell r="B65" t="str">
            <v>KORTFRISTIG PLACERING</v>
          </cell>
          <cell r="C65" t="str">
            <v>Tillgångar</v>
          </cell>
          <cell r="D65" t="str">
            <v>Övriga fordringar</v>
          </cell>
          <cell r="E65" t="str">
            <v>Övriga fordringar</v>
          </cell>
          <cell r="F65" t="str">
            <v>Övriga kortfristiga fordringar</v>
          </cell>
          <cell r="G65" t="str">
            <v/>
          </cell>
        </row>
        <row r="66">
          <cell r="A66" t="str">
            <v>1890</v>
          </cell>
          <cell r="B66" t="str">
            <v>VÄRDEREGL KORTF PLACERING</v>
          </cell>
          <cell r="C66" t="str">
            <v>Tillgångar</v>
          </cell>
          <cell r="D66" t="str">
            <v>Övriga fordringar</v>
          </cell>
          <cell r="E66" t="str">
            <v>Övriga fordringar</v>
          </cell>
          <cell r="F66" t="str">
            <v>Övriga kortfristiga fordringar</v>
          </cell>
          <cell r="G66" t="str">
            <v/>
          </cell>
        </row>
        <row r="67">
          <cell r="A67" t="str">
            <v>1910</v>
          </cell>
          <cell r="B67" t="str">
            <v>KASSA</v>
          </cell>
          <cell r="C67" t="str">
            <v>Tillgångar</v>
          </cell>
          <cell r="D67" t="str">
            <v>Kassa / Bank</v>
          </cell>
          <cell r="E67" t="str">
            <v>Kassa / Bank</v>
          </cell>
          <cell r="F67" t="str">
            <v>Kassa och Bank</v>
          </cell>
          <cell r="G67" t="str">
            <v/>
          </cell>
        </row>
        <row r="68">
          <cell r="A68" t="str">
            <v>1930</v>
          </cell>
          <cell r="B68" t="str">
            <v>AFFÄRSGIRO, Limit 8000´</v>
          </cell>
          <cell r="C68" t="str">
            <v>Tillgångar</v>
          </cell>
          <cell r="D68" t="str">
            <v>Kassa / Bank</v>
          </cell>
          <cell r="E68" t="str">
            <v>Kassa / Bank</v>
          </cell>
          <cell r="F68" t="str">
            <v>Kassa och Bank</v>
          </cell>
          <cell r="G68" t="str">
            <v>6364748-1</v>
          </cell>
        </row>
        <row r="69">
          <cell r="A69" t="str">
            <v>1940</v>
          </cell>
          <cell r="B69" t="str">
            <v>FASTRÄNTEPLACERING</v>
          </cell>
          <cell r="C69" t="str">
            <v>Tillgångar</v>
          </cell>
          <cell r="D69" t="str">
            <v>Kassa / Bank</v>
          </cell>
          <cell r="E69" t="str">
            <v>Kassa / Bank</v>
          </cell>
          <cell r="F69" t="str">
            <v>Kassa och Bank</v>
          </cell>
          <cell r="G69" t="str">
            <v>44260357820</v>
          </cell>
        </row>
        <row r="70">
          <cell r="A70" t="str">
            <v>2081</v>
          </cell>
          <cell r="B70" t="str">
            <v>AKTIEKAPITAL</v>
          </cell>
          <cell r="C70" t="str">
            <v>Eget Kapital</v>
          </cell>
          <cell r="D70" t="str">
            <v>Aktiekapital</v>
          </cell>
          <cell r="E70" t="str">
            <v>Aktiekapital</v>
          </cell>
          <cell r="F70" t="str">
            <v>Aktiekapital</v>
          </cell>
          <cell r="G70" t="str">
            <v/>
          </cell>
        </row>
        <row r="71">
          <cell r="A71" t="str">
            <v>2085</v>
          </cell>
          <cell r="B71" t="str">
            <v>UPPSKRIVNINGSFOND</v>
          </cell>
          <cell r="C71" t="str">
            <v>Eget Kapital</v>
          </cell>
          <cell r="D71" t="str">
            <v>Aktiekapital</v>
          </cell>
          <cell r="E71" t="str">
            <v>Aktiekapital</v>
          </cell>
          <cell r="F71" t="str">
            <v>Reservfond</v>
          </cell>
          <cell r="G71" t="str">
            <v/>
          </cell>
        </row>
        <row r="72">
          <cell r="A72" t="str">
            <v>2086</v>
          </cell>
          <cell r="B72" t="str">
            <v>RESERVFOND</v>
          </cell>
          <cell r="C72" t="str">
            <v>Eget Kapital</v>
          </cell>
          <cell r="D72" t="str">
            <v>Aktiekapital</v>
          </cell>
          <cell r="E72" t="str">
            <v>Aktiekapital</v>
          </cell>
          <cell r="F72" t="str">
            <v>Reservfond</v>
          </cell>
          <cell r="G72" t="str">
            <v/>
          </cell>
        </row>
        <row r="73">
          <cell r="A73" t="str">
            <v>2087</v>
          </cell>
          <cell r="B73" t="str">
            <v>ÖVERKURSFOND</v>
          </cell>
          <cell r="C73" t="str">
            <v>Eget Kapital</v>
          </cell>
          <cell r="D73" t="str">
            <v>Aktiekapital</v>
          </cell>
          <cell r="E73" t="str">
            <v>Aktiekapital</v>
          </cell>
          <cell r="F73" t="str">
            <v>Reservfond</v>
          </cell>
          <cell r="G73" t="str">
            <v/>
          </cell>
        </row>
        <row r="74">
          <cell r="A74" t="str">
            <v>2091</v>
          </cell>
          <cell r="B74" t="str">
            <v>BALANSERAT RESULTAT</v>
          </cell>
          <cell r="C74" t="str">
            <v>Eget Kapital</v>
          </cell>
          <cell r="D74" t="str">
            <v>Balanserat resultat</v>
          </cell>
          <cell r="E74" t="str">
            <v>Balanserat resultat</v>
          </cell>
          <cell r="F74" t="str">
            <v>Balanserad vinst</v>
          </cell>
          <cell r="G74" t="str">
            <v/>
          </cell>
        </row>
        <row r="75">
          <cell r="A75" t="str">
            <v>2092</v>
          </cell>
          <cell r="B75" t="str">
            <v>KONCERNBIDRAG ICKH BIOGAS</v>
          </cell>
          <cell r="C75" t="str">
            <v>Eget Kapital</v>
          </cell>
          <cell r="D75" t="str">
            <v>Balanserat resultat</v>
          </cell>
          <cell r="E75" t="str">
            <v>Balanserat resultat</v>
          </cell>
          <cell r="F75" t="str">
            <v>Resultat från andelar i koncernföretag</v>
          </cell>
          <cell r="G75" t="str">
            <v/>
          </cell>
        </row>
        <row r="76">
          <cell r="A76" t="str">
            <v>2098</v>
          </cell>
          <cell r="B76" t="str">
            <v>FÖREG ÅRS RESULTAT</v>
          </cell>
          <cell r="C76" t="str">
            <v>Eget Kapital</v>
          </cell>
          <cell r="D76" t="str">
            <v>Balanserat resultat</v>
          </cell>
          <cell r="E76" t="str">
            <v>Balanserat resultat</v>
          </cell>
          <cell r="F76" t="str">
            <v>Balanserad vinst</v>
          </cell>
          <cell r="G76" t="str">
            <v/>
          </cell>
        </row>
        <row r="77">
          <cell r="A77" t="str">
            <v>2099</v>
          </cell>
          <cell r="B77" t="str">
            <v>ÅRETS RESULTAT</v>
          </cell>
          <cell r="C77" t="str">
            <v>Eget Kapital</v>
          </cell>
          <cell r="D77" t="str">
            <v>Balanserat resultat</v>
          </cell>
          <cell r="E77" t="str">
            <v>Balanserat resultat</v>
          </cell>
          <cell r="F77" t="str">
            <v>Årets vinst</v>
          </cell>
          <cell r="G77" t="str">
            <v/>
          </cell>
        </row>
        <row r="78">
          <cell r="A78" t="str">
            <v>2128</v>
          </cell>
          <cell r="B78" t="str">
            <v>PERIODISERINGSFOND TAX 08</v>
          </cell>
          <cell r="C78" t="str">
            <v>Eget Kapital</v>
          </cell>
          <cell r="D78" t="str">
            <v>Bokslutsdispositioner</v>
          </cell>
          <cell r="E78" t="str">
            <v>Avsättningar</v>
          </cell>
          <cell r="F78" t="str">
            <v>Obeskattade reserver</v>
          </cell>
          <cell r="G78" t="str">
            <v>TAX 2008</v>
          </cell>
        </row>
        <row r="79">
          <cell r="A79" t="str">
            <v>2129</v>
          </cell>
          <cell r="B79" t="str">
            <v>PERIODISERINGSFOND TAX-09</v>
          </cell>
          <cell r="C79" t="str">
            <v>Eget Kapital</v>
          </cell>
          <cell r="D79" t="str">
            <v>Bokslutsdispositioner</v>
          </cell>
          <cell r="E79" t="str">
            <v>Avsättningar</v>
          </cell>
          <cell r="F79" t="str">
            <v>Obeskattade reserver</v>
          </cell>
          <cell r="G79" t="str">
            <v>TAX 2009</v>
          </cell>
        </row>
        <row r="80">
          <cell r="A80" t="str">
            <v>2130</v>
          </cell>
          <cell r="B80" t="str">
            <v>PERIODISERINGSFOND TAX-10</v>
          </cell>
          <cell r="C80" t="str">
            <v>Eget Kapital</v>
          </cell>
          <cell r="D80" t="str">
            <v>Bokslutsdispositioner</v>
          </cell>
          <cell r="E80" t="str">
            <v>Avsättningar</v>
          </cell>
          <cell r="F80" t="str">
            <v>Obeskattade reserver</v>
          </cell>
          <cell r="G80" t="str">
            <v>TAX 2010</v>
          </cell>
        </row>
        <row r="81">
          <cell r="A81" t="str">
            <v>2131</v>
          </cell>
          <cell r="B81" t="str">
            <v>PERIODISERINGSFOND TAX-11</v>
          </cell>
          <cell r="C81" t="str">
            <v>Eget Kapital</v>
          </cell>
          <cell r="D81" t="str">
            <v>Bokslutsdispositioner</v>
          </cell>
          <cell r="E81" t="str">
            <v>Avsättningar</v>
          </cell>
          <cell r="F81" t="str">
            <v>Obeskattade reserver</v>
          </cell>
          <cell r="G81" t="str">
            <v>TAX 2011</v>
          </cell>
        </row>
        <row r="82">
          <cell r="A82" t="str">
            <v>2132</v>
          </cell>
          <cell r="B82" t="str">
            <v>PERIODISERINGSFOND TAX-12</v>
          </cell>
          <cell r="C82" t="str">
            <v>Eget Kapital</v>
          </cell>
          <cell r="D82" t="str">
            <v>Bokslutsdispositioner</v>
          </cell>
          <cell r="E82" t="str">
            <v>Avsättningar</v>
          </cell>
          <cell r="F82" t="str">
            <v>Obeskattade reserver</v>
          </cell>
          <cell r="G82" t="str">
            <v>TAX 2012</v>
          </cell>
        </row>
        <row r="83">
          <cell r="A83" t="str">
            <v>2133</v>
          </cell>
          <cell r="B83" t="str">
            <v>PERIODISERINGSFOND TAX-13</v>
          </cell>
          <cell r="C83" t="str">
            <v>Eget Kapital</v>
          </cell>
          <cell r="D83" t="str">
            <v>Bokslutsdispositioner</v>
          </cell>
          <cell r="E83" t="str">
            <v>Avsättningar</v>
          </cell>
          <cell r="F83" t="str">
            <v>Obeskattade reserver</v>
          </cell>
          <cell r="G83" t="str">
            <v>TAX 2013</v>
          </cell>
        </row>
        <row r="84">
          <cell r="A84" t="str">
            <v>2134</v>
          </cell>
          <cell r="B84" t="str">
            <v>PERIODISERINGSFOND TAX-14</v>
          </cell>
          <cell r="C84" t="str">
            <v>Eget Kapital</v>
          </cell>
          <cell r="D84" t="str">
            <v>Bokslutsdispositioner</v>
          </cell>
          <cell r="E84" t="str">
            <v>Avsättningar</v>
          </cell>
          <cell r="F84" t="str">
            <v>Obeskattade reserver</v>
          </cell>
          <cell r="G84" t="str">
            <v>TAX 2014</v>
          </cell>
        </row>
        <row r="85">
          <cell r="A85" t="str">
            <v>2135</v>
          </cell>
          <cell r="B85" t="str">
            <v>PERIODISERINGSFOND TAX-15</v>
          </cell>
          <cell r="C85" t="str">
            <v>Eget Kapital</v>
          </cell>
          <cell r="D85" t="str">
            <v>Bokslutsdispositioner</v>
          </cell>
          <cell r="E85" t="str">
            <v>Avsättningar</v>
          </cell>
          <cell r="F85" t="str">
            <v>Obeskattade reserver</v>
          </cell>
          <cell r="G85" t="str">
            <v>TAX 2015</v>
          </cell>
        </row>
        <row r="86">
          <cell r="A86" t="str">
            <v>2150</v>
          </cell>
          <cell r="B86" t="str">
            <v>ÖVERAVSKRIVNING 2019</v>
          </cell>
          <cell r="C86" t="str">
            <v>Eget Kapital</v>
          </cell>
          <cell r="D86" t="str">
            <v>Bokslutsdispositioner</v>
          </cell>
          <cell r="E86" t="str">
            <v>Avsättningar</v>
          </cell>
          <cell r="F86" t="str">
            <v>Obeskattade reserver (EGET KAPITAL)</v>
          </cell>
          <cell r="G86" t="str">
            <v>TAX 2019</v>
          </cell>
        </row>
        <row r="87">
          <cell r="A87" t="str">
            <v>2153</v>
          </cell>
          <cell r="B87" t="str">
            <v>ACK ÖVERAVSKRIVNING</v>
          </cell>
          <cell r="C87" t="str">
            <v>Eget Kapital</v>
          </cell>
          <cell r="D87" t="str">
            <v>Bokslutsdispositioner</v>
          </cell>
          <cell r="E87" t="str">
            <v>Avsättningar</v>
          </cell>
          <cell r="F87" t="str">
            <v>Obeskattade reserver</v>
          </cell>
          <cell r="G87" t="str">
            <v/>
          </cell>
        </row>
        <row r="88">
          <cell r="A88" t="str">
            <v>2159</v>
          </cell>
          <cell r="B88" t="str">
            <v>ÖVERAVSKRIVNING 2019 (skatteskuld)</v>
          </cell>
          <cell r="C88" t="str">
            <v>Skulder</v>
          </cell>
          <cell r="D88" t="str">
            <v>Bokslutsdispositioner</v>
          </cell>
          <cell r="E88" t="str">
            <v>Avsättningar</v>
          </cell>
          <cell r="F88" t="str">
            <v>Obeskattade reserver (SKATTESKULD)</v>
          </cell>
          <cell r="G88" t="str">
            <v>TAX 2019</v>
          </cell>
        </row>
        <row r="89">
          <cell r="A89" t="str">
            <v>2251</v>
          </cell>
          <cell r="B89" t="str">
            <v>AVS FÖR BER UPPSKJ SKATT</v>
          </cell>
          <cell r="C89" t="str">
            <v>Tillgångar</v>
          </cell>
          <cell r="D89" t="str">
            <v>Bokslutsdispositioner</v>
          </cell>
          <cell r="E89" t="str">
            <v>Finansiella anläggningstillgångar</v>
          </cell>
          <cell r="F89" t="str">
            <v>Finansiella anläggningstillgångar</v>
          </cell>
          <cell r="G89" t="str">
            <v/>
          </cell>
        </row>
        <row r="90">
          <cell r="A90" t="str">
            <v>2317</v>
          </cell>
          <cell r="B90" t="str">
            <v>KORTFR DEL LÅNGFR SKULDER</v>
          </cell>
          <cell r="C90" t="str">
            <v>Skulder</v>
          </cell>
          <cell r="D90" t="str">
            <v>Bokslutsdispositioner</v>
          </cell>
          <cell r="E90" t="str">
            <v>Lån o krediter</v>
          </cell>
          <cell r="F90" t="str">
            <v>Övriga kortfristiga skulder</v>
          </cell>
          <cell r="G90" t="str">
            <v/>
          </cell>
        </row>
        <row r="91">
          <cell r="A91" t="str">
            <v>2320</v>
          </cell>
          <cell r="B91" t="str">
            <v>RÖRELSEKREDIT</v>
          </cell>
          <cell r="C91" t="str">
            <v>Skulder</v>
          </cell>
          <cell r="D91" t="str">
            <v>Lån o krediter</v>
          </cell>
          <cell r="E91" t="str">
            <v>Lån o krediter</v>
          </cell>
          <cell r="F91" t="str">
            <v>Långfristiga skulder</v>
          </cell>
          <cell r="G91" t="str">
            <v>6364748-1</v>
          </cell>
        </row>
        <row r="92">
          <cell r="A92" t="str">
            <v>2322</v>
          </cell>
          <cell r="B92" t="str">
            <v>BYGGNADSKREDIT</v>
          </cell>
          <cell r="C92" t="str">
            <v>Skulder</v>
          </cell>
          <cell r="D92" t="str">
            <v>Lån o krediter</v>
          </cell>
          <cell r="E92" t="str">
            <v>Lån o krediter</v>
          </cell>
          <cell r="F92" t="str">
            <v>Långfristiga skulder</v>
          </cell>
          <cell r="G92" t="str">
            <v/>
          </cell>
        </row>
        <row r="93">
          <cell r="A93" t="str">
            <v>2323</v>
          </cell>
          <cell r="B93" t="str">
            <v>LÅN 2.000n</v>
          </cell>
          <cell r="C93" t="str">
            <v>Skulder</v>
          </cell>
          <cell r="D93" t="str">
            <v>Lån o krediter</v>
          </cell>
          <cell r="E93" t="str">
            <v>Lån o krediter</v>
          </cell>
          <cell r="F93" t="str">
            <v>Långfristiga skulder</v>
          </cell>
          <cell r="G93"/>
        </row>
        <row r="94">
          <cell r="A94" t="str">
            <v>2324</v>
          </cell>
          <cell r="B94" t="str">
            <v>LÅN 7.000n 2, 5, 8, 11</v>
          </cell>
          <cell r="C94" t="str">
            <v>Skulder</v>
          </cell>
          <cell r="D94" t="str">
            <v>Lån o krediter</v>
          </cell>
          <cell r="E94" t="str">
            <v>Lån o krediter</v>
          </cell>
          <cell r="F94" t="str">
            <v>Långfristiga skulder</v>
          </cell>
          <cell r="G94" t="str">
            <v>1804 50 99933</v>
          </cell>
        </row>
        <row r="95">
          <cell r="A95" t="str">
            <v>2325</v>
          </cell>
          <cell r="B95" t="str">
            <v>LÅN SLAKTERI, 1,4,7,10</v>
          </cell>
          <cell r="C95" t="str">
            <v>Skulder</v>
          </cell>
          <cell r="D95" t="str">
            <v>Lån o krediter</v>
          </cell>
          <cell r="E95" t="str">
            <v>Lån o krediter</v>
          </cell>
          <cell r="F95" t="str">
            <v>Långfristiga skulder</v>
          </cell>
          <cell r="G95" t="str">
            <v>3014 8569242</v>
          </cell>
        </row>
        <row r="96">
          <cell r="A96" t="str">
            <v>2326</v>
          </cell>
          <cell r="B96" t="str">
            <v>LÅN 2.000n 3, 6, 9, 12</v>
          </cell>
          <cell r="C96" t="str">
            <v>Skulder</v>
          </cell>
          <cell r="D96" t="str">
            <v>Lån o krediter</v>
          </cell>
          <cell r="E96" t="str">
            <v>Lån o krediter</v>
          </cell>
          <cell r="F96" t="str">
            <v>Långfristiga skulder</v>
          </cell>
          <cell r="G96" t="str">
            <v>1804 50 97493</v>
          </cell>
        </row>
        <row r="97">
          <cell r="A97" t="str">
            <v>2327</v>
          </cell>
          <cell r="B97" t="str">
            <v>LÅN 4.000n 2, 5, 8, 11</v>
          </cell>
          <cell r="C97" t="str">
            <v>Skulder</v>
          </cell>
          <cell r="D97" t="str">
            <v>Lån o krediter</v>
          </cell>
          <cell r="E97" t="str">
            <v>Lån o krediter</v>
          </cell>
          <cell r="F97" t="str">
            <v>Långfristiga skulder</v>
          </cell>
          <cell r="G97" t="str">
            <v>1804 50 97620  Mora/Ickh</v>
          </cell>
        </row>
        <row r="98">
          <cell r="A98" t="str">
            <v>2328</v>
          </cell>
          <cell r="B98" t="str">
            <v>LÅN 4.000n 3,6,9,12</v>
          </cell>
          <cell r="C98" t="str">
            <v>Skulder</v>
          </cell>
          <cell r="D98" t="str">
            <v>Lån o krediter</v>
          </cell>
          <cell r="E98" t="str">
            <v>Lån o krediter</v>
          </cell>
          <cell r="F98" t="str">
            <v>Långfristiga skulder</v>
          </cell>
          <cell r="G98" t="str">
            <v>1804 50 97884  Ickh</v>
          </cell>
        </row>
        <row r="99">
          <cell r="A99" t="str">
            <v>2329</v>
          </cell>
          <cell r="B99" t="str">
            <v>LÅN 7.400n 1, 4, 7, 10</v>
          </cell>
          <cell r="C99" t="str">
            <v>Skulder</v>
          </cell>
          <cell r="D99" t="str">
            <v>Lån o krediter</v>
          </cell>
          <cell r="E99" t="str">
            <v>Lån o krediter</v>
          </cell>
          <cell r="F99" t="str">
            <v>Långfristiga skulder</v>
          </cell>
          <cell r="G99" t="str">
            <v>1804 50 99410  Ickh</v>
          </cell>
        </row>
        <row r="100">
          <cell r="A100" t="str">
            <v>2331</v>
          </cell>
          <cell r="B100" t="str">
            <v>LÅN 2.200n</v>
          </cell>
          <cell r="C100" t="str">
            <v>Skulder</v>
          </cell>
          <cell r="D100" t="str">
            <v>Lån o krediter</v>
          </cell>
          <cell r="E100" t="str">
            <v>Lån o krediter</v>
          </cell>
          <cell r="F100" t="str">
            <v>Långfristiga skulder</v>
          </cell>
          <cell r="G100"/>
        </row>
        <row r="101">
          <cell r="A101" t="str">
            <v>2332</v>
          </cell>
          <cell r="B101" t="str">
            <v>LÅN 2.200n</v>
          </cell>
          <cell r="C101" t="str">
            <v>Skulder</v>
          </cell>
          <cell r="D101" t="str">
            <v>Lån o krediter</v>
          </cell>
          <cell r="E101" t="str">
            <v>Lån o krediter</v>
          </cell>
          <cell r="F101" t="str">
            <v>Långfristiga skulder</v>
          </cell>
          <cell r="G101"/>
        </row>
        <row r="102">
          <cell r="A102" t="str">
            <v>2417</v>
          </cell>
          <cell r="B102" t="str">
            <v>KORTFR DEL LÅNGFR SKULDER</v>
          </cell>
          <cell r="C102" t="str">
            <v>Skulder</v>
          </cell>
          <cell r="D102" t="str">
            <v>Lån o krediter</v>
          </cell>
          <cell r="E102" t="str">
            <v>Lån o krediter</v>
          </cell>
          <cell r="F102" t="str">
            <v>Övriga kortfristiga skulder</v>
          </cell>
          <cell r="G102" t="str">
            <v/>
          </cell>
        </row>
        <row r="103">
          <cell r="A103" t="str">
            <v>2440</v>
          </cell>
          <cell r="B103" t="str">
            <v>LEVERANTÖRSKULDER</v>
          </cell>
          <cell r="C103" t="str">
            <v>Skulder</v>
          </cell>
          <cell r="D103" t="str">
            <v>Leverantörsskulder</v>
          </cell>
          <cell r="E103" t="str">
            <v>Lev.skulder och övriga kostfristiga</v>
          </cell>
          <cell r="F103" t="str">
            <v>Levrantörsskulder</v>
          </cell>
          <cell r="G103" t="str">
            <v/>
          </cell>
        </row>
        <row r="104">
          <cell r="A104" t="str">
            <v>2449</v>
          </cell>
          <cell r="B104" t="str">
            <v>Prel-bokade lev-fakturor</v>
          </cell>
          <cell r="C104" t="str">
            <v>Skulder</v>
          </cell>
          <cell r="D104" t="str">
            <v>Leverantörsskulder</v>
          </cell>
          <cell r="E104" t="str">
            <v>Lev.skulder och övriga kostfristiga</v>
          </cell>
          <cell r="F104" t="str">
            <v>Levrantörsskulder</v>
          </cell>
          <cell r="G104" t="str">
            <v/>
          </cell>
        </row>
        <row r="105">
          <cell r="A105" t="str">
            <v>2490</v>
          </cell>
          <cell r="B105" t="str">
            <v>ÖVR KORTFR SKULDER</v>
          </cell>
          <cell r="C105" t="str">
            <v>Skulder</v>
          </cell>
          <cell r="D105" t="str">
            <v>Övriga skulder</v>
          </cell>
          <cell r="E105" t="str">
            <v>Lev.skulder och övriga kostfristiga</v>
          </cell>
          <cell r="F105" t="str">
            <v>Övriga kortfristiga skulder</v>
          </cell>
          <cell r="G105" t="str">
            <v/>
          </cell>
        </row>
        <row r="106">
          <cell r="A106" t="str">
            <v>2495</v>
          </cell>
          <cell r="B106" t="str">
            <v>DJURHÄLSOAVGIFT</v>
          </cell>
          <cell r="C106" t="str">
            <v>Skulder</v>
          </cell>
          <cell r="D106" t="str">
            <v>Övriga skulder</v>
          </cell>
          <cell r="E106" t="str">
            <v>Lev.skulder och övriga kostfristiga</v>
          </cell>
          <cell r="F106" t="str">
            <v>Övriga kortfristiga skulder</v>
          </cell>
          <cell r="G106" t="str">
            <v>Redovisas kvartalsvis</v>
          </cell>
        </row>
        <row r="107">
          <cell r="A107" t="str">
            <v>2510</v>
          </cell>
          <cell r="B107" t="str">
            <v>SKATTESKULDER</v>
          </cell>
          <cell r="C107" t="str">
            <v>Skulder</v>
          </cell>
          <cell r="D107" t="str">
            <v>Skatt o moms</v>
          </cell>
          <cell r="E107" t="str">
            <v>Skatteskulder</v>
          </cell>
          <cell r="F107" t="str">
            <v>Aktuell skattefordran</v>
          </cell>
          <cell r="G107" t="str">
            <v>bolagets skatt</v>
          </cell>
        </row>
        <row r="108">
          <cell r="A108" t="str">
            <v>2513</v>
          </cell>
          <cell r="B108" t="str">
            <v>BERÄKNAD FASTIGHETSSKATT</v>
          </cell>
          <cell r="C108" t="str">
            <v>Skulder</v>
          </cell>
          <cell r="D108" t="str">
            <v>Skatt o moms</v>
          </cell>
          <cell r="E108" t="str">
            <v>Skatteskulder</v>
          </cell>
          <cell r="F108" t="str">
            <v>Övriga kortfristiga fordringar</v>
          </cell>
          <cell r="G108" t="str">
            <v/>
          </cell>
        </row>
        <row r="109">
          <cell r="A109" t="str">
            <v>2514</v>
          </cell>
          <cell r="B109" t="str">
            <v>BERÄKN SÄRSK LÖNESKATT</v>
          </cell>
          <cell r="C109" t="str">
            <v>Skulder</v>
          </cell>
          <cell r="D109" t="str">
            <v>Skatt o moms</v>
          </cell>
          <cell r="E109" t="str">
            <v>Skatteskulder</v>
          </cell>
          <cell r="F109" t="str">
            <v>Övriga kortfristiga fordringar</v>
          </cell>
          <cell r="G109" t="str">
            <v>PÅ PENSIONSKOSTNADER</v>
          </cell>
        </row>
        <row r="110">
          <cell r="A110" t="str">
            <v>2518</v>
          </cell>
          <cell r="B110" t="str">
            <v>BETALD PRELIMINÄR SKATT</v>
          </cell>
          <cell r="C110" t="str">
            <v>Skulder</v>
          </cell>
          <cell r="D110" t="str">
            <v>Skatt o moms</v>
          </cell>
          <cell r="E110" t="str">
            <v>Skatteskulder</v>
          </cell>
          <cell r="F110" t="str">
            <v>Övriga upplupna kostnader och förutbetalda intäkter</v>
          </cell>
          <cell r="G110" t="str">
            <v/>
          </cell>
        </row>
        <row r="111">
          <cell r="A111" t="str">
            <v>2520</v>
          </cell>
          <cell r="B111" t="str">
            <v>SKATTESKULDER</v>
          </cell>
          <cell r="C111" t="str">
            <v>Skulder</v>
          </cell>
          <cell r="D111" t="str">
            <v>Skatt o moms</v>
          </cell>
          <cell r="E111" t="str">
            <v>Skatteskulder</v>
          </cell>
          <cell r="F111" t="str">
            <v>Övriga kortfristiga fordringar</v>
          </cell>
          <cell r="G111" t="str">
            <v>slutl sk-prel inbet skatt</v>
          </cell>
        </row>
        <row r="112">
          <cell r="A112" t="str">
            <v>2611</v>
          </cell>
          <cell r="B112" t="str">
            <v>UTG MOMS 25% FÖRS SVERIGE</v>
          </cell>
          <cell r="C112" t="str">
            <v>Skulder</v>
          </cell>
          <cell r="D112" t="str">
            <v>Skatt o moms</v>
          </cell>
          <cell r="E112" t="str">
            <v>Moms</v>
          </cell>
          <cell r="F112" t="str">
            <v>Momsskuld</v>
          </cell>
          <cell r="G112" t="str">
            <v/>
          </cell>
        </row>
        <row r="113">
          <cell r="A113" t="str">
            <v>2615</v>
          </cell>
          <cell r="B113" t="str">
            <v>BER MOMS 25% IMPORT FR EU</v>
          </cell>
          <cell r="C113" t="str">
            <v>Skulder</v>
          </cell>
          <cell r="D113" t="str">
            <v>Skatt o moms</v>
          </cell>
          <cell r="E113" t="str">
            <v>Moms</v>
          </cell>
          <cell r="F113" t="str">
            <v>Momsskuld</v>
          </cell>
          <cell r="G113" t="str">
            <v/>
          </cell>
        </row>
        <row r="114">
          <cell r="A114" t="str">
            <v>2621</v>
          </cell>
          <cell r="B114" t="str">
            <v>UTG MOMS 12% FÖRS SVERIGE</v>
          </cell>
          <cell r="C114" t="str">
            <v>Skulder</v>
          </cell>
          <cell r="D114" t="str">
            <v>Skatt o moms</v>
          </cell>
          <cell r="E114" t="str">
            <v>Moms</v>
          </cell>
          <cell r="F114" t="str">
            <v>Momsskuld</v>
          </cell>
          <cell r="G114" t="str">
            <v/>
          </cell>
        </row>
        <row r="115">
          <cell r="A115" t="str">
            <v>2631</v>
          </cell>
          <cell r="B115" t="str">
            <v>UTG MOMS 6 % FÖRS SVERIGE</v>
          </cell>
          <cell r="C115" t="str">
            <v>Skulder</v>
          </cell>
          <cell r="D115" t="str">
            <v>Skatt o moms</v>
          </cell>
          <cell r="E115" t="str">
            <v>Moms</v>
          </cell>
          <cell r="F115" t="str">
            <v>Momsskuld</v>
          </cell>
          <cell r="G115" t="str">
            <v/>
          </cell>
        </row>
        <row r="116">
          <cell r="A116" t="str">
            <v>2641</v>
          </cell>
          <cell r="B116" t="str">
            <v>DEBITERAD INGÅENDE MOMS</v>
          </cell>
          <cell r="C116" t="str">
            <v>Skulder</v>
          </cell>
          <cell r="D116" t="str">
            <v>Skatt o moms</v>
          </cell>
          <cell r="E116" t="str">
            <v>Moms</v>
          </cell>
          <cell r="F116" t="str">
            <v>Momsskuld</v>
          </cell>
          <cell r="G116" t="str">
            <v/>
          </cell>
        </row>
        <row r="117">
          <cell r="A117" t="str">
            <v>2645</v>
          </cell>
          <cell r="B117" t="str">
            <v>BER ING MOMS IMPORT FR EU</v>
          </cell>
          <cell r="C117" t="str">
            <v>Skulder</v>
          </cell>
          <cell r="D117" t="str">
            <v>Skatt o moms</v>
          </cell>
          <cell r="E117" t="str">
            <v>Moms</v>
          </cell>
          <cell r="F117" t="str">
            <v>Momsskuld</v>
          </cell>
          <cell r="G117" t="str">
            <v/>
          </cell>
        </row>
        <row r="118">
          <cell r="A118" t="str">
            <v>2650</v>
          </cell>
          <cell r="B118" t="str">
            <v>REDOVISNINGSKONTO MOMS</v>
          </cell>
          <cell r="C118" t="str">
            <v>Skulder</v>
          </cell>
          <cell r="D118" t="str">
            <v>Skatt o moms</v>
          </cell>
          <cell r="E118" t="str">
            <v>Moms</v>
          </cell>
          <cell r="F118" t="str">
            <v>Momsskuld</v>
          </cell>
          <cell r="G118" t="str">
            <v>avräkn/ utbetaln</v>
          </cell>
        </row>
        <row r="119">
          <cell r="A119" t="str">
            <v>2660</v>
          </cell>
          <cell r="B119" t="str">
            <v>SÄRSKILDA PUNKTSKATTER</v>
          </cell>
          <cell r="C119" t="str">
            <v>Skulder</v>
          </cell>
          <cell r="D119" t="str">
            <v>Skatt o moms</v>
          </cell>
          <cell r="E119" t="str">
            <v>Moms</v>
          </cell>
          <cell r="F119" t="str">
            <v>Övriga kortfristiga fordringar</v>
          </cell>
          <cell r="G119" t="str">
            <v/>
          </cell>
        </row>
        <row r="120">
          <cell r="A120" t="str">
            <v>2710</v>
          </cell>
          <cell r="B120" t="str">
            <v>PERSONALENS KÄLLSKATT</v>
          </cell>
          <cell r="C120" t="str">
            <v>Skulder</v>
          </cell>
          <cell r="D120" t="str">
            <v>Personalrelaterade skulder</v>
          </cell>
          <cell r="E120" t="str">
            <v>Pers. skatt/avg/avdrag</v>
          </cell>
          <cell r="F120" t="str">
            <v>Övriga kortfristiga skulder</v>
          </cell>
          <cell r="G120" t="str">
            <v>månadsredovisning</v>
          </cell>
        </row>
        <row r="121">
          <cell r="A121" t="str">
            <v>2720</v>
          </cell>
          <cell r="B121" t="str">
            <v>PERSONALENS KVARSKATT</v>
          </cell>
          <cell r="C121" t="str">
            <v>Skulder</v>
          </cell>
          <cell r="D121" t="str">
            <v>Personalrelaterade skulder</v>
          </cell>
          <cell r="E121" t="str">
            <v>Pers. skatt/avg/avdrag</v>
          </cell>
          <cell r="F121" t="str">
            <v>Övriga kortfristiga skulder</v>
          </cell>
          <cell r="G121" t="str">
            <v>redov jan-mars</v>
          </cell>
        </row>
        <row r="122">
          <cell r="A122" t="str">
            <v>2730</v>
          </cell>
          <cell r="B122" t="str">
            <v>SOC AVG o SÄRSK LÖNESKATT</v>
          </cell>
          <cell r="C122" t="str">
            <v>Skulder</v>
          </cell>
          <cell r="D122" t="str">
            <v>Personalrelaterade skulder</v>
          </cell>
          <cell r="E122" t="str">
            <v>Pers. skatt/avg/avdrag</v>
          </cell>
          <cell r="F122" t="str">
            <v>Upplupna sociala avgifter</v>
          </cell>
          <cell r="G122" t="str">
            <v/>
          </cell>
        </row>
        <row r="123">
          <cell r="A123" t="str">
            <v>2740</v>
          </cell>
          <cell r="B123" t="str">
            <v>AVTALADE SOC AVG FORA</v>
          </cell>
          <cell r="C123" t="str">
            <v>Skulder</v>
          </cell>
          <cell r="D123" t="str">
            <v>Personalrelaterade skulder</v>
          </cell>
          <cell r="E123" t="str">
            <v>Pers. skatt/avg/avdrag</v>
          </cell>
          <cell r="F123" t="str">
            <v>Upplupna sociala avgifter</v>
          </cell>
          <cell r="G123" t="str">
            <v/>
          </cell>
        </row>
        <row r="124">
          <cell r="A124" t="str">
            <v>2750</v>
          </cell>
          <cell r="B124" t="str">
            <v>INFÖRSEL</v>
          </cell>
          <cell r="C124" t="str">
            <v>Skulder</v>
          </cell>
          <cell r="D124" t="str">
            <v>Personalrelaterade skulder</v>
          </cell>
          <cell r="E124" t="str">
            <v>Pers. skatt/avg/avdrag</v>
          </cell>
          <cell r="F124" t="str">
            <v>Övriga upplupna kostnader och förutbetalda intäkter</v>
          </cell>
          <cell r="G124" t="str">
            <v>kronofogden</v>
          </cell>
        </row>
        <row r="125">
          <cell r="A125" t="str">
            <v>2790</v>
          </cell>
          <cell r="B125" t="str">
            <v>ÖVRIGA LÖNEAVDRAG</v>
          </cell>
          <cell r="C125" t="str">
            <v>Skulder</v>
          </cell>
          <cell r="D125" t="str">
            <v>Personalrelaterade skulder</v>
          </cell>
          <cell r="E125" t="str">
            <v>Pers. skatt/avg/avdrag</v>
          </cell>
          <cell r="F125" t="str">
            <v>Övriga kortfristiga skulder</v>
          </cell>
          <cell r="G125" t="str">
            <v/>
          </cell>
        </row>
        <row r="126">
          <cell r="A126" t="str">
            <v>2791</v>
          </cell>
          <cell r="B126" t="str">
            <v>PERSONALENS INTRESSEKONTO</v>
          </cell>
          <cell r="C126" t="str">
            <v>Skulder</v>
          </cell>
          <cell r="D126" t="str">
            <v>Personalrelaterade skulder</v>
          </cell>
          <cell r="E126" t="str">
            <v>Pers. skatt/avg/avdrag</v>
          </cell>
          <cell r="F126" t="str">
            <v>Övriga upplupna kostnader och förutbetalda intäkter</v>
          </cell>
          <cell r="G126" t="str">
            <v/>
          </cell>
        </row>
        <row r="127">
          <cell r="A127" t="str">
            <v>2793</v>
          </cell>
          <cell r="B127" t="str">
            <v>GRUPPFÖRSÄKRINGSPREMIER</v>
          </cell>
          <cell r="C127" t="str">
            <v>Skulder</v>
          </cell>
          <cell r="D127" t="str">
            <v>Personalrelaterade skulder</v>
          </cell>
          <cell r="E127" t="str">
            <v>Pers. skatt/avg/avdrag</v>
          </cell>
          <cell r="F127" t="str">
            <v>Övriga kortfristiga skulder</v>
          </cell>
          <cell r="G127" t="str">
            <v/>
          </cell>
        </row>
        <row r="128">
          <cell r="A128" t="str">
            <v>2794</v>
          </cell>
          <cell r="B128" t="str">
            <v>FACKFÖRENINGSAVGIFTER</v>
          </cell>
          <cell r="C128" t="str">
            <v>Skulder</v>
          </cell>
          <cell r="D128" t="str">
            <v>Personalrelaterade skulder</v>
          </cell>
          <cell r="E128" t="str">
            <v>Pers. skatt/avg/avdrag</v>
          </cell>
          <cell r="F128" t="str">
            <v>Övriga kortfristiga skulder</v>
          </cell>
          <cell r="G128" t="str">
            <v/>
          </cell>
        </row>
        <row r="129">
          <cell r="A129" t="str">
            <v>2800</v>
          </cell>
          <cell r="B129" t="str">
            <v>SKULD HK SCAN</v>
          </cell>
          <cell r="C129" t="str">
            <v>Skulder</v>
          </cell>
          <cell r="D129" t="str">
            <v>Interna skulder</v>
          </cell>
          <cell r="E129" t="str">
            <v>Interna skulder</v>
          </cell>
          <cell r="F129" t="str">
            <v>Skulder till koncernföretag</v>
          </cell>
          <cell r="G129" t="str">
            <v/>
          </cell>
        </row>
        <row r="130">
          <cell r="A130" t="str">
            <v>2860</v>
          </cell>
          <cell r="B130" t="str">
            <v>SKULD SILJANFOOD</v>
          </cell>
          <cell r="C130" t="str">
            <v>Skulder</v>
          </cell>
          <cell r="D130" t="str">
            <v>Interna skulder</v>
          </cell>
          <cell r="E130" t="str">
            <v>Interna skulder</v>
          </cell>
          <cell r="F130" t="str">
            <v>Skulder till koncernföretag</v>
          </cell>
          <cell r="G130" t="str">
            <v/>
          </cell>
        </row>
        <row r="131">
          <cell r="A131" t="str">
            <v>2861</v>
          </cell>
          <cell r="B131" t="str">
            <v>SKULD ICKH BIOGASEL</v>
          </cell>
          <cell r="C131" t="str">
            <v>Skulder</v>
          </cell>
          <cell r="D131" t="str">
            <v>Interna skulder</v>
          </cell>
          <cell r="E131" t="str">
            <v>Interna skulder</v>
          </cell>
          <cell r="F131" t="str">
            <v>Skulder till koncernföretag</v>
          </cell>
          <cell r="G131" t="str">
            <v/>
          </cell>
        </row>
        <row r="132">
          <cell r="A132" t="str">
            <v>2862</v>
          </cell>
          <cell r="B132" t="str">
            <v>SKULD B ERIKSSON SLAKTERI</v>
          </cell>
          <cell r="C132" t="str">
            <v>Skulder</v>
          </cell>
          <cell r="D132" t="str">
            <v>Interna skulder</v>
          </cell>
          <cell r="E132" t="str">
            <v>Interna skulder</v>
          </cell>
          <cell r="F132" t="str">
            <v>Skulder till koncernföretag</v>
          </cell>
          <cell r="G132" t="str">
            <v/>
          </cell>
        </row>
        <row r="133">
          <cell r="A133" t="str">
            <v>2910</v>
          </cell>
          <cell r="B133" t="str">
            <v>UPPLUPNA LÖNER</v>
          </cell>
          <cell r="C133" t="str">
            <v>Skulder</v>
          </cell>
          <cell r="D133" t="str">
            <v>Personalrelaterade skulder</v>
          </cell>
          <cell r="E133" t="str">
            <v>Upplupna kostnader</v>
          </cell>
          <cell r="F133" t="str">
            <v>UPPLUPNA LÖNER</v>
          </cell>
          <cell r="G133" t="str">
            <v>bokslut</v>
          </cell>
        </row>
        <row r="134">
          <cell r="A134" t="str">
            <v>2911</v>
          </cell>
          <cell r="B134" t="str">
            <v>UPPL BONUS PERS</v>
          </cell>
          <cell r="C134" t="str">
            <v>Skulder</v>
          </cell>
          <cell r="D134" t="str">
            <v>Personalrelaterade skulder</v>
          </cell>
          <cell r="E134" t="str">
            <v>Upplupna kostnader</v>
          </cell>
          <cell r="F134" t="str">
            <v>UPPLUPNA LÖNER</v>
          </cell>
          <cell r="G134" t="str">
            <v>inkl soc avg</v>
          </cell>
        </row>
        <row r="135">
          <cell r="A135" t="str">
            <v>2912</v>
          </cell>
          <cell r="B135" t="str">
            <v>Komplöneskuld</v>
          </cell>
          <cell r="C135" t="str">
            <v>Skulder</v>
          </cell>
          <cell r="D135" t="str">
            <v>Personalrelaterade skulder</v>
          </cell>
          <cell r="E135" t="str">
            <v>Upplupna kostnader</v>
          </cell>
          <cell r="F135" t="str">
            <v>UPPLUPNA LÖNER</v>
          </cell>
          <cell r="G135" t="str">
            <v>inkl soc avg</v>
          </cell>
        </row>
        <row r="136">
          <cell r="A136" t="str">
            <v>2915</v>
          </cell>
          <cell r="B136" t="str">
            <v>UPPL EFTERLIKVID GRIS</v>
          </cell>
          <cell r="C136" t="str">
            <v>Skulder</v>
          </cell>
          <cell r="D136" t="str">
            <v>Personalrelaterade skulder</v>
          </cell>
          <cell r="E136" t="str">
            <v>Upplupna kostnader</v>
          </cell>
          <cell r="F136" t="str">
            <v>Övriga upplupna kostnader och förutbetalda intäkter</v>
          </cell>
          <cell r="G136" t="str">
            <v>AKTIEÄGANDE LEVERANTÖRER</v>
          </cell>
        </row>
        <row r="137">
          <cell r="A137" t="str">
            <v>2916</v>
          </cell>
          <cell r="B137" t="str">
            <v>UPPL EFTERLIKVID NÖT/LAMM</v>
          </cell>
          <cell r="C137" t="str">
            <v>Skulder</v>
          </cell>
          <cell r="D137" t="str">
            <v>Personalrelaterade skulder</v>
          </cell>
          <cell r="E137" t="str">
            <v>Upplupna kostnader</v>
          </cell>
          <cell r="F137" t="str">
            <v>Övriga upplupna kostnader och förutbetalda intäkter</v>
          </cell>
          <cell r="G137" t="str">
            <v>AKTIEÄGANDE LEVERANTÖRER</v>
          </cell>
        </row>
        <row r="138">
          <cell r="A138" t="str">
            <v>2920</v>
          </cell>
          <cell r="B138" t="str">
            <v>UPPLUPNA SEMESTERLÖNER</v>
          </cell>
          <cell r="C138" t="str">
            <v>Skulder</v>
          </cell>
          <cell r="D138" t="str">
            <v>Personalrelaterade skulder</v>
          </cell>
          <cell r="E138" t="str">
            <v>Upplupna kostnader</v>
          </cell>
          <cell r="F138" t="str">
            <v>Upplupna semesterlöner</v>
          </cell>
          <cell r="G138" t="str">
            <v>bokslut/ utbetaln.</v>
          </cell>
        </row>
        <row r="139">
          <cell r="A139" t="str">
            <v>2940</v>
          </cell>
          <cell r="B139" t="str">
            <v>UPPLUPNA LAGST SOC AVG</v>
          </cell>
          <cell r="C139" t="str">
            <v>Skulder</v>
          </cell>
          <cell r="D139" t="str">
            <v>Personalrelaterade skulder</v>
          </cell>
          <cell r="E139" t="str">
            <v>Upplupna kostnader</v>
          </cell>
          <cell r="F139" t="str">
            <v>Upplupna sociala avgifter</v>
          </cell>
          <cell r="G139" t="str">
            <v>bokslut</v>
          </cell>
        </row>
        <row r="140">
          <cell r="A140" t="str">
            <v>2941</v>
          </cell>
          <cell r="B140" t="str">
            <v>BER UPPL LAGST SOC AVG</v>
          </cell>
          <cell r="C140" t="str">
            <v>Skulder</v>
          </cell>
          <cell r="D140" t="str">
            <v>Personalrelaterade skulder</v>
          </cell>
          <cell r="E140" t="str">
            <v>Upplupna kostnader</v>
          </cell>
          <cell r="F140" t="str">
            <v>Upplupna sociala avgifter</v>
          </cell>
          <cell r="G140" t="str">
            <v>Period ej utbet lön</v>
          </cell>
        </row>
        <row r="141">
          <cell r="A141" t="str">
            <v>2942</v>
          </cell>
          <cell r="B141" t="str">
            <v>BER UPPL SÄRSK LÖNESKATT</v>
          </cell>
          <cell r="C141" t="str">
            <v>Skulder</v>
          </cell>
          <cell r="D141" t="str">
            <v>Personalrelaterade skulder</v>
          </cell>
          <cell r="E141" t="str">
            <v>Upplupna kostnader</v>
          </cell>
          <cell r="F141" t="str">
            <v>Upplupna sociala avgifter</v>
          </cell>
          <cell r="G141" t="str">
            <v/>
          </cell>
        </row>
        <row r="142">
          <cell r="A142" t="str">
            <v>2943</v>
          </cell>
          <cell r="B142" t="str">
            <v>BER UPPL FASTIGHETSSKATT</v>
          </cell>
          <cell r="C142" t="str">
            <v>Skulder</v>
          </cell>
          <cell r="D142" t="str">
            <v>Skatt o moms</v>
          </cell>
          <cell r="E142" t="str">
            <v>Upplupna kostnader</v>
          </cell>
          <cell r="F142" t="str">
            <v>Övriga kortfristiga fordringar</v>
          </cell>
          <cell r="G142" t="str">
            <v/>
          </cell>
        </row>
        <row r="143">
          <cell r="A143" t="str">
            <v>2950</v>
          </cell>
          <cell r="B143" t="str">
            <v>UPPL AVT SOC AVG FORA</v>
          </cell>
          <cell r="C143" t="str">
            <v>Skulder</v>
          </cell>
          <cell r="D143" t="str">
            <v>Personalrelaterade skulder</v>
          </cell>
          <cell r="E143" t="str">
            <v>Upplupna kostnader</v>
          </cell>
          <cell r="F143" t="str">
            <v>Upplupna sociala avgifter</v>
          </cell>
          <cell r="G143" t="str">
            <v>bokslut</v>
          </cell>
        </row>
        <row r="144">
          <cell r="A144" t="str">
            <v>2955</v>
          </cell>
          <cell r="B144" t="str">
            <v>UPPL AVT SOC AVG FORA</v>
          </cell>
          <cell r="C144" t="str">
            <v>Skulder</v>
          </cell>
          <cell r="D144" t="str">
            <v>Personalrelaterade skulder</v>
          </cell>
          <cell r="E144" t="str">
            <v>Upplupna kostnader</v>
          </cell>
          <cell r="F144" t="str">
            <v>Upplupna sociala avgifter</v>
          </cell>
          <cell r="G144" t="str">
            <v>ber på uppl löner+sem</v>
          </cell>
        </row>
        <row r="145">
          <cell r="A145" t="str">
            <v>2960</v>
          </cell>
          <cell r="B145" t="str">
            <v>UPPLUPNA RÄNTOR</v>
          </cell>
          <cell r="C145" t="str">
            <v>Skulder</v>
          </cell>
          <cell r="D145" t="str">
            <v>Övriga skulder</v>
          </cell>
          <cell r="E145" t="str">
            <v>Upplupna kostnader</v>
          </cell>
          <cell r="F145" t="str">
            <v>Övriga upplupna kostnader och förutbetalda intäkter</v>
          </cell>
          <cell r="G145" t="str">
            <v>bokslut</v>
          </cell>
        </row>
        <row r="146">
          <cell r="A146" t="str">
            <v>2970</v>
          </cell>
          <cell r="B146" t="str">
            <v>FÖRUTBET HYRESINKOMSTER</v>
          </cell>
          <cell r="C146" t="str">
            <v>Skulder</v>
          </cell>
          <cell r="D146" t="str">
            <v>Övriga skulder</v>
          </cell>
          <cell r="E146" t="str">
            <v>Upplupna kostnader</v>
          </cell>
          <cell r="F146" t="str">
            <v>Övriga upplupna kostnader och förutbetalda intäkter</v>
          </cell>
          <cell r="G146" t="str">
            <v>bokslut</v>
          </cell>
        </row>
        <row r="147">
          <cell r="A147" t="str">
            <v>2980</v>
          </cell>
          <cell r="B147" t="str">
            <v>VINSTANDELSSTIFTELSE</v>
          </cell>
          <cell r="C147" t="str">
            <v>Skulder</v>
          </cell>
          <cell r="D147" t="str">
            <v>Övriga skulder</v>
          </cell>
          <cell r="E147" t="str">
            <v>Upplupna kostnader</v>
          </cell>
          <cell r="F147" t="str">
            <v>Övriga upplupna kostnader och förutbetalda intäkter</v>
          </cell>
          <cell r="G147" t="str">
            <v/>
          </cell>
        </row>
        <row r="148">
          <cell r="A148" t="str">
            <v>2990</v>
          </cell>
          <cell r="B148" t="str">
            <v>ÖVR UPPL KOSTN FÖRUTB INT</v>
          </cell>
          <cell r="C148" t="str">
            <v>Skulder</v>
          </cell>
          <cell r="D148" t="str">
            <v>Övriga skulder</v>
          </cell>
          <cell r="E148" t="str">
            <v>Upplupna kostnader</v>
          </cell>
          <cell r="F148" t="str">
            <v>Övriga upplupna kostnader och förutbetalda intäkter</v>
          </cell>
          <cell r="G148" t="str">
            <v/>
          </cell>
        </row>
        <row r="149">
          <cell r="A149" t="str">
            <v>3010</v>
          </cell>
          <cell r="B149" t="str">
            <v>FÖRSÄLJN CHARK</v>
          </cell>
          <cell r="C149" t="str">
            <v>Gross Profit</v>
          </cell>
          <cell r="D149" t="str">
            <v>Försäljning</v>
          </cell>
          <cell r="E149" t="str">
            <v>Intäkter</v>
          </cell>
          <cell r="F149" t="str">
            <v>Nettoomsättning</v>
          </cell>
          <cell r="G149" t="str">
            <v/>
          </cell>
        </row>
        <row r="150">
          <cell r="A150" t="str">
            <v>3015</v>
          </cell>
          <cell r="B150" t="str">
            <v>LÄMNAD BONUS CHARK</v>
          </cell>
          <cell r="C150" t="str">
            <v>Gross Profit</v>
          </cell>
          <cell r="D150" t="str">
            <v>Försäljning</v>
          </cell>
          <cell r="E150" t="str">
            <v>Intäkter</v>
          </cell>
          <cell r="F150" t="str">
            <v>Nettoomsättning</v>
          </cell>
          <cell r="G150" t="str">
            <v/>
          </cell>
        </row>
        <row r="151">
          <cell r="A151" t="str">
            <v>3017</v>
          </cell>
          <cell r="B151" t="str">
            <v>FÖRSÄLJNINGSREDUKTIONER</v>
          </cell>
          <cell r="C151" t="str">
            <v>Gross Profit</v>
          </cell>
          <cell r="D151" t="str">
            <v>Försäljning</v>
          </cell>
          <cell r="E151" t="str">
            <v>Intäkter</v>
          </cell>
          <cell r="F151" t="str">
            <v>Nettoomsättning</v>
          </cell>
          <cell r="G151" t="str">
            <v>Selektiva rabatter</v>
          </cell>
        </row>
        <row r="152">
          <cell r="A152" t="str">
            <v>3018</v>
          </cell>
          <cell r="B152" t="str">
            <v>FÖRSÄLJNING TILL EU-LAND</v>
          </cell>
          <cell r="C152" t="str">
            <v>Gross Profit</v>
          </cell>
          <cell r="D152" t="str">
            <v>Försäljning</v>
          </cell>
          <cell r="E152" t="str">
            <v>Intäkter</v>
          </cell>
          <cell r="F152" t="str">
            <v>Nettoomsättning</v>
          </cell>
          <cell r="G152" t="str">
            <v/>
          </cell>
        </row>
        <row r="153">
          <cell r="A153" t="str">
            <v>3020</v>
          </cell>
          <cell r="B153" t="str">
            <v>FÖRSÄLJN STYCKAT KÖTT</v>
          </cell>
          <cell r="C153" t="str">
            <v>Gross Profit</v>
          </cell>
          <cell r="D153" t="str">
            <v>Försäljning</v>
          </cell>
          <cell r="E153" t="str">
            <v>Intäkter</v>
          </cell>
          <cell r="F153" t="str">
            <v>Nettoomsättning</v>
          </cell>
          <cell r="G153" t="str">
            <v/>
          </cell>
        </row>
        <row r="154">
          <cell r="A154" t="str">
            <v>3022</v>
          </cell>
          <cell r="B154" t="str">
            <v>FÖRSÄLJN HELFALL</v>
          </cell>
          <cell r="C154" t="str">
            <v>Gross Profit</v>
          </cell>
          <cell r="D154" t="str">
            <v>Försäljning</v>
          </cell>
          <cell r="E154" t="str">
            <v>Intäkter</v>
          </cell>
          <cell r="F154" t="str">
            <v>Nettoomsättning</v>
          </cell>
          <cell r="G154" t="str">
            <v/>
          </cell>
        </row>
        <row r="155">
          <cell r="A155" t="str">
            <v>3028</v>
          </cell>
          <cell r="B155" t="str">
            <v>FÖRSÄLJN ÄLGKÖTT</v>
          </cell>
          <cell r="C155" t="str">
            <v>Gross Profit</v>
          </cell>
          <cell r="D155" t="str">
            <v>Försäljning</v>
          </cell>
          <cell r="E155" t="str">
            <v>Intäkter</v>
          </cell>
          <cell r="F155" t="str">
            <v>Nettoomsättning</v>
          </cell>
          <cell r="G155" t="str">
            <v/>
          </cell>
        </row>
        <row r="156">
          <cell r="A156" t="str">
            <v>3030</v>
          </cell>
          <cell r="B156" t="str">
            <v>FÖRSÄLJN HUDAR</v>
          </cell>
          <cell r="C156" t="str">
            <v>Gross Profit</v>
          </cell>
          <cell r="D156" t="str">
            <v>Försäljning</v>
          </cell>
          <cell r="E156" t="str">
            <v>Intäkter</v>
          </cell>
          <cell r="F156" t="str">
            <v>Nettoomsättning</v>
          </cell>
          <cell r="G156" t="str">
            <v/>
          </cell>
        </row>
        <row r="157">
          <cell r="A157" t="str">
            <v>3040</v>
          </cell>
          <cell r="B157" t="str">
            <v>FÖRS MATERIEL/ÖVRIGT</v>
          </cell>
          <cell r="C157" t="str">
            <v>Gross Profit</v>
          </cell>
          <cell r="D157" t="str">
            <v>Försäljning</v>
          </cell>
          <cell r="E157" t="str">
            <v>Intäkter</v>
          </cell>
          <cell r="F157" t="str">
            <v>Nettoomsättning</v>
          </cell>
          <cell r="G157" t="str">
            <v/>
          </cell>
        </row>
        <row r="158">
          <cell r="A158" t="str">
            <v>3050</v>
          </cell>
          <cell r="B158" t="str">
            <v>FÖRSÄLJNING VAROR EU</v>
          </cell>
          <cell r="C158" t="str">
            <v>Gross Profit</v>
          </cell>
          <cell r="D158" t="str">
            <v>Försäljning</v>
          </cell>
          <cell r="E158" t="str">
            <v>Intäkter</v>
          </cell>
          <cell r="F158" t="str">
            <v>Nettoomsättning</v>
          </cell>
          <cell r="G158" t="str">
            <v>Momsfri</v>
          </cell>
        </row>
        <row r="159">
          <cell r="A159" t="str">
            <v>3060</v>
          </cell>
          <cell r="B159" t="str">
            <v>FÖRS MATSAL</v>
          </cell>
          <cell r="C159" t="str">
            <v>Gross Profit</v>
          </cell>
          <cell r="D159" t="str">
            <v>Försäljning</v>
          </cell>
          <cell r="E159" t="str">
            <v>Intäkter</v>
          </cell>
          <cell r="F159" t="str">
            <v>Nettoomsättning</v>
          </cell>
          <cell r="G159" t="str">
            <v/>
          </cell>
        </row>
        <row r="160">
          <cell r="A160" t="str">
            <v>3070</v>
          </cell>
          <cell r="B160" t="str">
            <v>FÖRS LEGOTILLVERKNING</v>
          </cell>
          <cell r="C160" t="str">
            <v>Gross Profit</v>
          </cell>
          <cell r="D160" t="str">
            <v>Råvarukostnader</v>
          </cell>
          <cell r="E160" t="str">
            <v>KSV</v>
          </cell>
          <cell r="F160" t="str">
            <v>Kostnad Sålda Varor</v>
          </cell>
          <cell r="G160" t="str">
            <v>Ändras till KSV 2019-01-01</v>
          </cell>
        </row>
        <row r="161">
          <cell r="A161" t="str">
            <v>3110</v>
          </cell>
          <cell r="B161" t="str">
            <v>TJÄNSTER</v>
          </cell>
          <cell r="C161" t="str">
            <v>Gross Profit</v>
          </cell>
          <cell r="D161" t="str">
            <v>Försäljning tjänster</v>
          </cell>
          <cell r="E161" t="str">
            <v>Intäkter</v>
          </cell>
          <cell r="F161" t="str">
            <v>Nettoomsättning</v>
          </cell>
          <cell r="G161" t="str">
            <v/>
          </cell>
        </row>
        <row r="162">
          <cell r="A162" t="str">
            <v>3120</v>
          </cell>
          <cell r="B162" t="str">
            <v>LEGOSLAKT ÅTERTAG</v>
          </cell>
          <cell r="C162" t="str">
            <v>Gross Profit</v>
          </cell>
          <cell r="D162" t="str">
            <v>Försäljning tjänster</v>
          </cell>
          <cell r="E162" t="str">
            <v>Intäkter</v>
          </cell>
          <cell r="F162" t="str">
            <v>Nettoomsättning</v>
          </cell>
          <cell r="G162" t="str">
            <v/>
          </cell>
        </row>
        <row r="163">
          <cell r="A163" t="str">
            <v>3121</v>
          </cell>
          <cell r="B163" t="str">
            <v>LEGOSLAKT GRIS/SUGGA/GALT</v>
          </cell>
          <cell r="C163" t="str">
            <v>Gross Profit</v>
          </cell>
          <cell r="D163" t="str">
            <v>Försäljning tjänster</v>
          </cell>
          <cell r="E163" t="str">
            <v>Intäkter</v>
          </cell>
          <cell r="F163" t="str">
            <v>Nettoomsättning</v>
          </cell>
          <cell r="G163" t="str">
            <v>SCAN</v>
          </cell>
        </row>
        <row r="164">
          <cell r="A164" t="str">
            <v>3122</v>
          </cell>
          <cell r="B164" t="str">
            <v>LEGOSLAKT NÖT/KALV/HÄST</v>
          </cell>
          <cell r="C164" t="str">
            <v>Gross Profit</v>
          </cell>
          <cell r="D164" t="str">
            <v>Försäljning tjänster</v>
          </cell>
          <cell r="E164" t="str">
            <v>Intäkter</v>
          </cell>
          <cell r="F164" t="str">
            <v>Nettoomsättning</v>
          </cell>
          <cell r="G164" t="str">
            <v>SCAN</v>
          </cell>
        </row>
        <row r="165">
          <cell r="A165" t="str">
            <v>3123</v>
          </cell>
          <cell r="B165" t="str">
            <v>LEGOSLAKT FÅR/LAMM/GET</v>
          </cell>
          <cell r="C165" t="str">
            <v>Gross Profit</v>
          </cell>
          <cell r="D165" t="str">
            <v>Försäljning tjänster</v>
          </cell>
          <cell r="E165" t="str">
            <v>Intäkter</v>
          </cell>
          <cell r="F165" t="str">
            <v>Nettoomsättning</v>
          </cell>
          <cell r="G165" t="str">
            <v>SCAN</v>
          </cell>
        </row>
        <row r="166">
          <cell r="A166" t="str">
            <v>3124</v>
          </cell>
          <cell r="B166" t="str">
            <v>LEGOSLAKT KRAVGRIS</v>
          </cell>
          <cell r="C166" t="str">
            <v>Gross Profit</v>
          </cell>
          <cell r="D166" t="str">
            <v>Försäljning tjänster</v>
          </cell>
          <cell r="E166" t="str">
            <v>Intäkter</v>
          </cell>
          <cell r="F166" t="str">
            <v>Nettoomsättning</v>
          </cell>
          <cell r="G166" t="str">
            <v>KLS UGGLARPS</v>
          </cell>
        </row>
        <row r="167">
          <cell r="A167" t="str">
            <v>3125</v>
          </cell>
          <cell r="B167" t="str">
            <v>RABATT HELFALLSINKÖP</v>
          </cell>
          <cell r="C167" t="str">
            <v>Gross Profit</v>
          </cell>
          <cell r="D167" t="str">
            <v>Råvarukostnader</v>
          </cell>
          <cell r="E167" t="str">
            <v>KSV</v>
          </cell>
          <cell r="F167" t="str">
            <v>Kostnad Sålda Varor</v>
          </cell>
          <cell r="G167" t="str">
            <v/>
          </cell>
        </row>
        <row r="168">
          <cell r="A168" t="str">
            <v>3190</v>
          </cell>
          <cell r="B168" t="str">
            <v>LÄMNAD BONUS OMS</v>
          </cell>
          <cell r="C168" t="str">
            <v>Gross Profit</v>
          </cell>
          <cell r="D168" t="str">
            <v>Rabatter</v>
          </cell>
          <cell r="E168" t="str">
            <v>Intäkter</v>
          </cell>
          <cell r="F168" t="str">
            <v>Nettoomsättning</v>
          </cell>
          <cell r="G168" t="str">
            <v/>
          </cell>
        </row>
        <row r="169">
          <cell r="A169" t="str">
            <v>3511</v>
          </cell>
          <cell r="B169" t="str">
            <v>FAKTURERAT EMBALLAGE</v>
          </cell>
          <cell r="C169" t="str">
            <v>Gross Profit</v>
          </cell>
          <cell r="D169" t="str">
            <v>Fakturerad frakt o emb.</v>
          </cell>
          <cell r="E169" t="str">
            <v>Intäkter</v>
          </cell>
          <cell r="F169" t="str">
            <v>Nettoomsättning</v>
          </cell>
          <cell r="G169" t="str">
            <v/>
          </cell>
        </row>
        <row r="170">
          <cell r="A170" t="str">
            <v>3521</v>
          </cell>
          <cell r="B170" t="str">
            <v>FAKTURERAD FRAKT</v>
          </cell>
          <cell r="C170" t="str">
            <v>Gross Profit</v>
          </cell>
          <cell r="D170" t="str">
            <v>Fakturerad frakt o emb.</v>
          </cell>
          <cell r="E170" t="str">
            <v>Intäkter</v>
          </cell>
          <cell r="F170" t="str">
            <v>Nettoomsättning</v>
          </cell>
          <cell r="G170" t="str">
            <v/>
          </cell>
        </row>
        <row r="171">
          <cell r="A171" t="str">
            <v>3591</v>
          </cell>
          <cell r="B171" t="str">
            <v>ÖVR FAKTURERADE KOSTNADER</v>
          </cell>
          <cell r="C171" t="str">
            <v>Övrigt</v>
          </cell>
          <cell r="D171" t="str">
            <v>Övriga intäkter</v>
          </cell>
          <cell r="E171" t="str">
            <v>Intäkter</v>
          </cell>
          <cell r="F171" t="str">
            <v>Övriga rörelseintäkter</v>
          </cell>
          <cell r="G171" t="str">
            <v/>
          </cell>
        </row>
        <row r="172">
          <cell r="A172" t="str">
            <v>3598</v>
          </cell>
          <cell r="B172" t="str">
            <v>FÖRS AV TJÄNSTER EU</v>
          </cell>
          <cell r="C172" t="str">
            <v>Gross Profit</v>
          </cell>
          <cell r="D172" t="str">
            <v>Övrig försäljning</v>
          </cell>
          <cell r="E172" t="str">
            <v>Intäkter</v>
          </cell>
          <cell r="F172" t="str">
            <v>Nettoomsättning</v>
          </cell>
          <cell r="G172" t="str">
            <v/>
          </cell>
        </row>
        <row r="173">
          <cell r="A173" t="str">
            <v>3640</v>
          </cell>
          <cell r="B173" t="str">
            <v>FÖRSÄLJN SF/GROSS</v>
          </cell>
          <cell r="C173" t="str">
            <v>Gross Profit</v>
          </cell>
          <cell r="D173" t="str">
            <v>Övrig försäljning</v>
          </cell>
          <cell r="E173" t="str">
            <v>Intäkter</v>
          </cell>
          <cell r="F173" t="str">
            <v>Nettoomsättning</v>
          </cell>
          <cell r="G173" t="str">
            <v/>
          </cell>
        </row>
        <row r="174">
          <cell r="A174" t="str">
            <v>3680</v>
          </cell>
          <cell r="B174" t="str">
            <v>FÖRSÄLJN MARKNADSAVD</v>
          </cell>
          <cell r="C174" t="str">
            <v>Gross Profit</v>
          </cell>
          <cell r="D174" t="str">
            <v>Övrig försäljning</v>
          </cell>
          <cell r="E174" t="str">
            <v>Intäkter</v>
          </cell>
          <cell r="F174" t="str">
            <v>Nettoomsättning</v>
          </cell>
          <cell r="G174" t="str">
            <v>BOK M M</v>
          </cell>
        </row>
        <row r="175">
          <cell r="A175" t="str">
            <v>3740</v>
          </cell>
          <cell r="B175" t="str">
            <v>ÖRESUTJÄMNING</v>
          </cell>
          <cell r="C175" t="str">
            <v>Övrigt</v>
          </cell>
          <cell r="D175" t="str">
            <v>Övriga intäkter</v>
          </cell>
          <cell r="E175" t="str">
            <v>Intäkter</v>
          </cell>
          <cell r="F175" t="str">
            <v>Övriga rörelseintäkter</v>
          </cell>
          <cell r="G175" t="str">
            <v/>
          </cell>
        </row>
        <row r="176">
          <cell r="A176" t="str">
            <v>3780</v>
          </cell>
          <cell r="B176" t="str">
            <v>ÖRESUTJÄMNING</v>
          </cell>
          <cell r="C176" t="str">
            <v>Övrigt</v>
          </cell>
          <cell r="D176" t="str">
            <v>Övriga intäkter</v>
          </cell>
          <cell r="E176" t="str">
            <v>Intäkter</v>
          </cell>
          <cell r="F176" t="str">
            <v>Övriga rörelseintäkter</v>
          </cell>
          <cell r="G176" t="str">
            <v/>
          </cell>
        </row>
        <row r="177">
          <cell r="A177" t="str">
            <v>3911</v>
          </cell>
          <cell r="B177" t="str">
            <v>HYRESINTÄKTER, MOMSFRI</v>
          </cell>
          <cell r="C177" t="str">
            <v>Övrigt</v>
          </cell>
          <cell r="D177" t="str">
            <v>Övriga intäkter</v>
          </cell>
          <cell r="E177" t="str">
            <v>Intäkter</v>
          </cell>
          <cell r="F177" t="str">
            <v>Övriga rörelseintäkter</v>
          </cell>
          <cell r="G177" t="str">
            <v/>
          </cell>
        </row>
        <row r="178">
          <cell r="A178" t="str">
            <v>3912</v>
          </cell>
          <cell r="B178" t="str">
            <v>HYRESINTÄKTER, MOMSPLIKT</v>
          </cell>
          <cell r="C178" t="str">
            <v>Övrigt</v>
          </cell>
          <cell r="D178" t="str">
            <v>Övriga intäkter</v>
          </cell>
          <cell r="E178" t="str">
            <v>Intäkter</v>
          </cell>
          <cell r="F178" t="str">
            <v>Övriga rörelseintäkter</v>
          </cell>
          <cell r="G178" t="str">
            <v/>
          </cell>
        </row>
        <row r="179">
          <cell r="A179" t="str">
            <v>3950</v>
          </cell>
          <cell r="B179" t="str">
            <v>ÅTERVUNNA KUNDFORDRINGAR</v>
          </cell>
          <cell r="C179" t="str">
            <v>Övrigt</v>
          </cell>
          <cell r="D179" t="str">
            <v>Övriga intäkter</v>
          </cell>
          <cell r="E179" t="str">
            <v>Intäkter</v>
          </cell>
          <cell r="F179" t="str">
            <v>Övriga rörelseintäkter</v>
          </cell>
          <cell r="G179" t="str">
            <v/>
          </cell>
        </row>
        <row r="180">
          <cell r="A180" t="str">
            <v>3960</v>
          </cell>
          <cell r="B180" t="str">
            <v>Övrig försäljning</v>
          </cell>
          <cell r="C180" t="str">
            <v>Övrigt</v>
          </cell>
          <cell r="D180" t="str">
            <v>Övriga intäkter</v>
          </cell>
          <cell r="E180" t="str">
            <v>Intäkter</v>
          </cell>
          <cell r="F180" t="str">
            <v>Övriga rörelseintäkter</v>
          </cell>
          <cell r="G180" t="str">
            <v/>
          </cell>
        </row>
        <row r="181">
          <cell r="A181" t="str">
            <v>3970</v>
          </cell>
          <cell r="B181" t="str">
            <v>VINST AVYTTR ANL-TILLGÅNG</v>
          </cell>
          <cell r="C181" t="str">
            <v>Övrigt</v>
          </cell>
          <cell r="D181" t="str">
            <v>Övriga intäkter</v>
          </cell>
          <cell r="E181" t="str">
            <v>Intäkter</v>
          </cell>
          <cell r="F181" t="str">
            <v>Övriga rörelseintäkter</v>
          </cell>
          <cell r="G181" t="str">
            <v/>
          </cell>
        </row>
        <row r="182">
          <cell r="A182" t="str">
            <v>3973</v>
          </cell>
          <cell r="B182" t="str">
            <v>VINST AVYTTR INVENTARIER</v>
          </cell>
          <cell r="C182" t="str">
            <v>Övrigt</v>
          </cell>
          <cell r="D182" t="str">
            <v>Övriga intäkter</v>
          </cell>
          <cell r="E182" t="str">
            <v>Intäkter</v>
          </cell>
          <cell r="F182" t="str">
            <v>Övriga rörelseintäkter</v>
          </cell>
          <cell r="G182" t="str">
            <v/>
          </cell>
        </row>
        <row r="183">
          <cell r="A183" t="str">
            <v>3987</v>
          </cell>
          <cell r="B183" t="str">
            <v>ERHÅLLNA KOMMUNALA BIDRAG</v>
          </cell>
          <cell r="C183" t="str">
            <v>Övrigt</v>
          </cell>
          <cell r="D183" t="str">
            <v>Övriga intäkter</v>
          </cell>
          <cell r="E183" t="str">
            <v>Intäkter</v>
          </cell>
          <cell r="F183" t="str">
            <v>Övriga rörelseintäkter</v>
          </cell>
          <cell r="G183" t="str">
            <v/>
          </cell>
        </row>
        <row r="184">
          <cell r="A184" t="str">
            <v>3989</v>
          </cell>
          <cell r="B184" t="str">
            <v>ÖVR ERHÅLLNA BIDRAG</v>
          </cell>
          <cell r="C184" t="str">
            <v>Övrigt</v>
          </cell>
          <cell r="D184" t="str">
            <v>Övriga intäkter</v>
          </cell>
          <cell r="E184" t="str">
            <v>Intäkter</v>
          </cell>
          <cell r="F184" t="str">
            <v>Övriga rörelseintäkter</v>
          </cell>
          <cell r="G184" t="str">
            <v/>
          </cell>
        </row>
        <row r="185">
          <cell r="A185" t="str">
            <v>3990</v>
          </cell>
          <cell r="B185" t="str">
            <v>Skuldnedättning</v>
          </cell>
          <cell r="C185" t="str">
            <v>Övrigt</v>
          </cell>
          <cell r="D185" t="str">
            <v>Övriga intäkter</v>
          </cell>
          <cell r="E185" t="str">
            <v>Intäkter</v>
          </cell>
          <cell r="F185" t="str">
            <v>Övriga rörelseintäkter</v>
          </cell>
          <cell r="G185" t="str">
            <v/>
          </cell>
        </row>
        <row r="186">
          <cell r="A186" t="str">
            <v>4010</v>
          </cell>
          <cell r="B186" t="str">
            <v>INK LIVDJUR STORBOSKAP</v>
          </cell>
          <cell r="C186" t="str">
            <v>Gross Profit</v>
          </cell>
          <cell r="D186" t="str">
            <v>Råvarukostnader</v>
          </cell>
          <cell r="E186" t="str">
            <v>KSV</v>
          </cell>
          <cell r="F186" t="str">
            <v>Kostnad Sålda Varor</v>
          </cell>
          <cell r="G186" t="str">
            <v>KG</v>
          </cell>
        </row>
        <row r="187">
          <cell r="A187" t="str">
            <v>4011</v>
          </cell>
          <cell r="B187" t="str">
            <v>INK LIVDJUR GRIS</v>
          </cell>
          <cell r="C187" t="str">
            <v>Gross Profit</v>
          </cell>
          <cell r="D187" t="str">
            <v>Råvarukostnader</v>
          </cell>
          <cell r="E187" t="str">
            <v>KSV</v>
          </cell>
          <cell r="F187" t="str">
            <v>Kostnad Sålda Varor</v>
          </cell>
          <cell r="G187" t="str">
            <v>KG</v>
          </cell>
        </row>
        <row r="188">
          <cell r="A188" t="str">
            <v>4012</v>
          </cell>
          <cell r="B188" t="str">
            <v>INK LIVDJUR KALV</v>
          </cell>
          <cell r="C188" t="str">
            <v>Gross Profit</v>
          </cell>
          <cell r="D188" t="str">
            <v>Råvarukostnader</v>
          </cell>
          <cell r="E188" t="str">
            <v>KSV</v>
          </cell>
          <cell r="F188" t="str">
            <v>Kostnad Sålda Varor</v>
          </cell>
          <cell r="G188" t="str">
            <v>KG</v>
          </cell>
        </row>
        <row r="189">
          <cell r="A189" t="str">
            <v>4013</v>
          </cell>
          <cell r="B189" t="str">
            <v>INK LIVDJUR LAMM/FÅR</v>
          </cell>
          <cell r="C189" t="str">
            <v>Gross Profit</v>
          </cell>
          <cell r="D189" t="str">
            <v>Råvarukostnader</v>
          </cell>
          <cell r="E189" t="str">
            <v>KSV</v>
          </cell>
          <cell r="F189" t="str">
            <v>Kostnad Sålda Varor</v>
          </cell>
          <cell r="G189" t="str">
            <v>KG</v>
          </cell>
        </row>
        <row r="190">
          <cell r="A190" t="str">
            <v>4014</v>
          </cell>
          <cell r="B190" t="str">
            <v>INK LIVDJUR HÄST</v>
          </cell>
          <cell r="C190" t="str">
            <v>Gross Profit</v>
          </cell>
          <cell r="D190" t="str">
            <v>Råvarukostnader</v>
          </cell>
          <cell r="E190" t="str">
            <v>KSV</v>
          </cell>
          <cell r="F190" t="str">
            <v>Kostnad Sålda Varor</v>
          </cell>
          <cell r="G190" t="str">
            <v>KG</v>
          </cell>
        </row>
        <row r="191">
          <cell r="A191" t="str">
            <v>4015</v>
          </cell>
          <cell r="B191" t="str">
            <v>INFRAKT LIVDJUR SLAKTERI</v>
          </cell>
          <cell r="C191" t="str">
            <v>Gross Profit</v>
          </cell>
          <cell r="D191" t="str">
            <v>Råvarukostnader</v>
          </cell>
          <cell r="E191" t="str">
            <v>KSV</v>
          </cell>
          <cell r="F191" t="str">
            <v>Kostnad Sålda Varor</v>
          </cell>
          <cell r="G191" t="str">
            <v>TILL SLAKTERI</v>
          </cell>
        </row>
        <row r="192">
          <cell r="A192" t="str">
            <v>4020</v>
          </cell>
          <cell r="B192" t="str">
            <v>INK HELFALL NÖT</v>
          </cell>
          <cell r="C192" t="str">
            <v>Gross Profit</v>
          </cell>
          <cell r="D192" t="str">
            <v>Råvarukostnader</v>
          </cell>
          <cell r="E192" t="str">
            <v>KSV</v>
          </cell>
          <cell r="F192" t="str">
            <v>Kostnad Sålda Varor</v>
          </cell>
          <cell r="G192" t="str">
            <v>KG</v>
          </cell>
        </row>
        <row r="193">
          <cell r="A193" t="str">
            <v>4021</v>
          </cell>
          <cell r="B193" t="str">
            <v>INK HELFALL GRIS/SUGGA</v>
          </cell>
          <cell r="C193" t="str">
            <v>Gross Profit</v>
          </cell>
          <cell r="D193" t="str">
            <v>Råvarukostnader</v>
          </cell>
          <cell r="E193" t="str">
            <v>KSV</v>
          </cell>
          <cell r="F193" t="str">
            <v>Kostnad Sålda Varor</v>
          </cell>
          <cell r="G193" t="str">
            <v>KG</v>
          </cell>
        </row>
        <row r="194">
          <cell r="A194" t="str">
            <v>4022</v>
          </cell>
          <cell r="B194" t="str">
            <v>INK HELFALL KALV</v>
          </cell>
          <cell r="C194" t="str">
            <v>Gross Profit</v>
          </cell>
          <cell r="D194" t="str">
            <v>Råvarukostnader</v>
          </cell>
          <cell r="E194" t="str">
            <v>KSV</v>
          </cell>
          <cell r="F194" t="str">
            <v>Kostnad Sålda Varor</v>
          </cell>
          <cell r="G194" t="str">
            <v>KG</v>
          </cell>
        </row>
        <row r="195">
          <cell r="A195" t="str">
            <v>4023</v>
          </cell>
          <cell r="B195" t="str">
            <v>INK HELFALL LAMM/FÅR</v>
          </cell>
          <cell r="C195" t="str">
            <v>Gross Profit</v>
          </cell>
          <cell r="D195" t="str">
            <v>Råvarukostnader</v>
          </cell>
          <cell r="E195" t="str">
            <v>KSV</v>
          </cell>
          <cell r="F195" t="str">
            <v>Kostnad Sålda Varor</v>
          </cell>
          <cell r="G195" t="str">
            <v>KG</v>
          </cell>
        </row>
        <row r="196">
          <cell r="A196" t="str">
            <v>4024</v>
          </cell>
          <cell r="B196" t="str">
            <v>INK HELFALL HÄST</v>
          </cell>
          <cell r="C196" t="str">
            <v>Gross Profit</v>
          </cell>
          <cell r="D196" t="str">
            <v>Råvarukostnader</v>
          </cell>
          <cell r="E196" t="str">
            <v>KSV</v>
          </cell>
          <cell r="F196" t="str">
            <v>Kostnad Sålda Varor</v>
          </cell>
          <cell r="G196" t="str">
            <v>KG</v>
          </cell>
        </row>
        <row r="197">
          <cell r="A197" t="str">
            <v>4025</v>
          </cell>
          <cell r="B197" t="str">
            <v>INK HELFALL ÄLG</v>
          </cell>
          <cell r="C197" t="str">
            <v>Gross Profit</v>
          </cell>
          <cell r="D197" t="str">
            <v>Råvarukostnader</v>
          </cell>
          <cell r="E197" t="str">
            <v>KSV</v>
          </cell>
          <cell r="F197" t="str">
            <v>Kostnad Sålda Varor</v>
          </cell>
          <cell r="G197" t="str">
            <v>KG</v>
          </cell>
        </row>
        <row r="198">
          <cell r="A198" t="str">
            <v>4027</v>
          </cell>
          <cell r="B198" t="str">
            <v>RABATT HELFALLSINKÖP</v>
          </cell>
          <cell r="C198" t="str">
            <v>Gross Profit</v>
          </cell>
          <cell r="D198" t="str">
            <v>Råvarukostnader</v>
          </cell>
          <cell r="E198" t="str">
            <v>KSV</v>
          </cell>
          <cell r="F198" t="str">
            <v>Kostnad Sålda Varor</v>
          </cell>
          <cell r="G198" t="str">
            <v/>
          </cell>
        </row>
        <row r="199">
          <cell r="A199" t="str">
            <v>4028</v>
          </cell>
          <cell r="B199" t="str">
            <v>FRAKT HELFALL ICKH-MORA</v>
          </cell>
          <cell r="C199" t="str">
            <v>Gross Profit</v>
          </cell>
          <cell r="D199" t="str">
            <v>Råvarukostnader</v>
          </cell>
          <cell r="E199" t="str">
            <v>KSV</v>
          </cell>
          <cell r="F199" t="str">
            <v>Kostnad Sålda Varor</v>
          </cell>
          <cell r="G199" t="str">
            <v/>
          </cell>
        </row>
        <row r="200">
          <cell r="A200" t="str">
            <v>4029</v>
          </cell>
          <cell r="B200" t="str">
            <v>INFRAKT ÅTERTAG</v>
          </cell>
          <cell r="C200" t="str">
            <v>Gross Profit</v>
          </cell>
          <cell r="D200" t="str">
            <v>Råvarukostnader</v>
          </cell>
          <cell r="E200" t="str">
            <v>KSV</v>
          </cell>
          <cell r="F200" t="str">
            <v>Kostnad Sålda Varor</v>
          </cell>
          <cell r="G200" t="str">
            <v/>
          </cell>
        </row>
        <row r="201">
          <cell r="A201" t="str">
            <v>4030</v>
          </cell>
          <cell r="B201" t="str">
            <v>INK CHARKRÅVARA</v>
          </cell>
          <cell r="C201" t="str">
            <v>Gross Profit</v>
          </cell>
          <cell r="D201" t="str">
            <v>Råvarukostnader</v>
          </cell>
          <cell r="E201" t="str">
            <v>KSV</v>
          </cell>
          <cell r="F201" t="str">
            <v>Kostnad Sålda Varor</v>
          </cell>
          <cell r="G201" t="str">
            <v>KG</v>
          </cell>
        </row>
        <row r="202">
          <cell r="A202" t="str">
            <v>4032</v>
          </cell>
          <cell r="B202" t="str">
            <v>INK STYCKNINGSDETALJER</v>
          </cell>
          <cell r="C202" t="str">
            <v>Gross Profit</v>
          </cell>
          <cell r="D202" t="str">
            <v>Råvarukostnader</v>
          </cell>
          <cell r="E202" t="str">
            <v>KSV</v>
          </cell>
          <cell r="F202" t="str">
            <v>Kostnad Sålda Varor</v>
          </cell>
          <cell r="G202" t="str">
            <v>KG</v>
          </cell>
        </row>
        <row r="203">
          <cell r="A203" t="str">
            <v>4033</v>
          </cell>
          <cell r="B203" t="str">
            <v>Tillsatsmaterial</v>
          </cell>
          <cell r="C203" t="str">
            <v>Gross Profit</v>
          </cell>
          <cell r="D203" t="str">
            <v>Råvarukostnader</v>
          </cell>
          <cell r="E203" t="str">
            <v>KSV</v>
          </cell>
          <cell r="F203" t="str">
            <v>Kostnad Sålda Varor</v>
          </cell>
          <cell r="G203" t="str">
            <v/>
          </cell>
        </row>
        <row r="204">
          <cell r="A204" t="str">
            <v>4034</v>
          </cell>
          <cell r="B204" t="str">
            <v>INK DIREKT MTRL+TJÄNSTER</v>
          </cell>
          <cell r="C204" t="str">
            <v>Gross Profit</v>
          </cell>
          <cell r="D204" t="str">
            <v>Råvarukostnader</v>
          </cell>
          <cell r="E204" t="str">
            <v>KSV</v>
          </cell>
          <cell r="F204" t="str">
            <v>Kostnad Sålda Varor</v>
          </cell>
          <cell r="G204" t="str">
            <v/>
          </cell>
        </row>
        <row r="205">
          <cell r="A205" t="str">
            <v>4060</v>
          </cell>
          <cell r="B205" t="str">
            <v>INK MATSAL</v>
          </cell>
          <cell r="C205" t="str">
            <v>Gross Profit</v>
          </cell>
          <cell r="D205" t="str">
            <v>Råvarukostnader</v>
          </cell>
          <cell r="E205" t="str">
            <v>KSV</v>
          </cell>
          <cell r="F205" t="str">
            <v>Kostnad Sålda Varor</v>
          </cell>
          <cell r="G205" t="str">
            <v/>
          </cell>
        </row>
        <row r="206">
          <cell r="A206" t="str">
            <v>4070</v>
          </cell>
          <cell r="B206" t="str">
            <v>PRISDIFF HELFALL NÖT</v>
          </cell>
          <cell r="C206" t="str">
            <v>Gross Profit</v>
          </cell>
          <cell r="D206" t="str">
            <v>Råvarukostnader</v>
          </cell>
          <cell r="E206" t="str">
            <v>KSV</v>
          </cell>
          <cell r="F206" t="str">
            <v>Kostnad Sålda Varor</v>
          </cell>
          <cell r="G206" t="str">
            <v/>
          </cell>
        </row>
        <row r="207">
          <cell r="A207" t="str">
            <v>4071</v>
          </cell>
          <cell r="B207" t="str">
            <v>PRISDIFF HELFALL GRIS</v>
          </cell>
          <cell r="C207" t="str">
            <v>Gross Profit</v>
          </cell>
          <cell r="D207" t="str">
            <v>Råvarukostnader</v>
          </cell>
          <cell r="E207" t="str">
            <v>KSV</v>
          </cell>
          <cell r="F207" t="str">
            <v>Kostnad Sålda Varor</v>
          </cell>
          <cell r="G207" t="str">
            <v/>
          </cell>
        </row>
        <row r="208">
          <cell r="A208" t="str">
            <v>4090</v>
          </cell>
          <cell r="B208" t="str">
            <v>Innanmat till Mora</v>
          </cell>
          <cell r="C208" t="str">
            <v>Gross Profit</v>
          </cell>
          <cell r="D208" t="str">
            <v>Råvarukostnader</v>
          </cell>
          <cell r="E208" t="str">
            <v>KSV</v>
          </cell>
          <cell r="F208" t="str">
            <v>Kostnad Sålda Varor</v>
          </cell>
          <cell r="G208" t="str">
            <v>Omfördelning</v>
          </cell>
        </row>
        <row r="209">
          <cell r="A209" t="str">
            <v>4110</v>
          </cell>
          <cell r="B209" t="str">
            <v>INK VACFILM,TRÅG,ETIKETT</v>
          </cell>
          <cell r="C209" t="str">
            <v>Gross Profit</v>
          </cell>
          <cell r="D209" t="str">
            <v>Emballage o Film</v>
          </cell>
          <cell r="E209" t="str">
            <v>KSV</v>
          </cell>
          <cell r="F209" t="str">
            <v>Kostnad Sålda Varor</v>
          </cell>
          <cell r="G209" t="str">
            <v/>
          </cell>
        </row>
        <row r="210">
          <cell r="A210" t="str">
            <v>4120</v>
          </cell>
          <cell r="B210" t="str">
            <v>INK EMBALLAGE</v>
          </cell>
          <cell r="C210" t="str">
            <v>Gross Profit</v>
          </cell>
          <cell r="D210" t="str">
            <v>Emballage o Film</v>
          </cell>
          <cell r="E210" t="str">
            <v>KSV</v>
          </cell>
          <cell r="F210" t="str">
            <v>Kostnad Sålda Varor</v>
          </cell>
          <cell r="G210" t="str">
            <v/>
          </cell>
        </row>
        <row r="211">
          <cell r="A211" t="str">
            <v>4130</v>
          </cell>
          <cell r="B211" t="str">
            <v>INK VACFILM, EMBALLAGE EU</v>
          </cell>
          <cell r="C211" t="str">
            <v>Gross Profit</v>
          </cell>
          <cell r="D211" t="str">
            <v>Emballage o Film</v>
          </cell>
          <cell r="E211" t="str">
            <v>KSV</v>
          </cell>
          <cell r="F211" t="str">
            <v>Kostnad Sålda Varor</v>
          </cell>
          <cell r="G211" t="str">
            <v/>
          </cell>
        </row>
        <row r="212">
          <cell r="A212" t="str">
            <v>4132</v>
          </cell>
          <cell r="B212" t="str">
            <v>INK DIREKT MTRL EU</v>
          </cell>
          <cell r="C212" t="str">
            <v>Gross Profit</v>
          </cell>
          <cell r="D212" t="str">
            <v>Råvarukostnader</v>
          </cell>
          <cell r="E212" t="str">
            <v>KSV</v>
          </cell>
          <cell r="F212" t="str">
            <v>Kostnad Sålda Varor</v>
          </cell>
          <cell r="G212" t="str">
            <v/>
          </cell>
        </row>
        <row r="213">
          <cell r="A213" t="str">
            <v>4134</v>
          </cell>
          <cell r="B213" t="str">
            <v>INK ELDN OLJA/FJÄRRVÄRME</v>
          </cell>
          <cell r="C213" t="str">
            <v>Fasta kostnader</v>
          </cell>
          <cell r="D213" t="str">
            <v>Energi</v>
          </cell>
          <cell r="E213" t="str">
            <v>KSV</v>
          </cell>
          <cell r="F213" t="str">
            <v>Kostnad Sålda Varor</v>
          </cell>
          <cell r="G213" t="str">
            <v>ÅNGA</v>
          </cell>
        </row>
        <row r="214">
          <cell r="A214" t="str">
            <v>4210</v>
          </cell>
          <cell r="B214" t="str">
            <v>MILJÖAVG FÖRPACKN MTRL</v>
          </cell>
          <cell r="C214" t="str">
            <v>Gross Profit</v>
          </cell>
          <cell r="D214" t="str">
            <v>Emballage o Film</v>
          </cell>
          <cell r="E214" t="str">
            <v>KSV</v>
          </cell>
          <cell r="F214" t="str">
            <v>Kostnad Sålda Varor</v>
          </cell>
          <cell r="G214" t="str">
            <v>REPA</v>
          </cell>
        </row>
        <row r="215">
          <cell r="A215" t="str">
            <v>4230</v>
          </cell>
          <cell r="B215" t="str">
            <v>SLAKTAVFALL-KONVEX/LINKÖP</v>
          </cell>
          <cell r="C215" t="str">
            <v>Gross Profit</v>
          </cell>
          <cell r="D215" t="str">
            <v>Slakt- och styckningsavfall</v>
          </cell>
          <cell r="E215" t="str">
            <v>KSV</v>
          </cell>
          <cell r="F215" t="str">
            <v>Kostnad Sålda Varor</v>
          </cell>
          <cell r="G215" t="str">
            <v>KG</v>
          </cell>
        </row>
        <row r="216">
          <cell r="A216" t="str">
            <v>4235</v>
          </cell>
          <cell r="B216" t="str">
            <v>STYCKNINGSAVFALL-ELLCO</v>
          </cell>
          <cell r="C216" t="str">
            <v>Gross Profit</v>
          </cell>
          <cell r="D216" t="str">
            <v>Slakt- och styckningsavfall</v>
          </cell>
          <cell r="E216" t="str">
            <v>KSV</v>
          </cell>
          <cell r="F216" t="str">
            <v>Kostnad Sålda Varor</v>
          </cell>
          <cell r="G216" t="str">
            <v>KG</v>
          </cell>
        </row>
        <row r="217">
          <cell r="A217" t="str">
            <v>4510</v>
          </cell>
          <cell r="B217" t="str">
            <v>RETURBACK/PALL PANT IN/UT</v>
          </cell>
          <cell r="C217" t="str">
            <v>Gross Profit</v>
          </cell>
          <cell r="D217" t="str">
            <v>Emballage o Film</v>
          </cell>
          <cell r="E217" t="str">
            <v>KSV</v>
          </cell>
          <cell r="F217" t="str">
            <v>Kostnad Sålda Varor</v>
          </cell>
          <cell r="G217" t="str">
            <v/>
          </cell>
        </row>
        <row r="218">
          <cell r="A218" t="str">
            <v>4511</v>
          </cell>
          <cell r="B218" t="str">
            <v>PALLETAINER PANT IN/UT</v>
          </cell>
          <cell r="C218" t="str">
            <v>Gross Profit</v>
          </cell>
          <cell r="D218" t="str">
            <v>Emballage o Film</v>
          </cell>
          <cell r="E218" t="str">
            <v>KSV</v>
          </cell>
          <cell r="F218" t="str">
            <v>Kostnad Sålda Varor</v>
          </cell>
          <cell r="G218" t="str">
            <v>BENHÄCK</v>
          </cell>
        </row>
        <row r="219">
          <cell r="A219" t="str">
            <v>4600</v>
          </cell>
          <cell r="B219" t="str">
            <v>KONTROLL/PROVNINGSKOSTN</v>
          </cell>
          <cell r="C219" t="str">
            <v>Fasta kostnader</v>
          </cell>
          <cell r="D219" t="str">
            <v>Kontroll/Provning/Miljö</v>
          </cell>
          <cell r="E219" t="str">
            <v>KSV</v>
          </cell>
          <cell r="F219" t="str">
            <v>Kostnad Sålda Varor</v>
          </cell>
          <cell r="G219" t="str">
            <v>Alcontrol/Eurofins m fl</v>
          </cell>
        </row>
        <row r="220">
          <cell r="A220" t="str">
            <v>4601</v>
          </cell>
          <cell r="B220" t="str">
            <v>KONTROLL/PROVN  EU</v>
          </cell>
          <cell r="C220" t="str">
            <v>Fasta kostnader</v>
          </cell>
          <cell r="D220" t="str">
            <v>Kontroll/Provning/Miljö</v>
          </cell>
          <cell r="E220" t="str">
            <v>KSV</v>
          </cell>
          <cell r="F220" t="str">
            <v>Kostnad Sålda Varor</v>
          </cell>
          <cell r="G220" t="str">
            <v>Eurofins/Steins, Raisio</v>
          </cell>
        </row>
        <row r="221">
          <cell r="A221" t="str">
            <v>4610</v>
          </cell>
          <cell r="B221" t="str">
            <v>TILLSYNSAVG MYNDIGHETER</v>
          </cell>
          <cell r="C221" t="str">
            <v>Fasta kostnader</v>
          </cell>
          <cell r="D221" t="str">
            <v>Kontroll/Provning/Miljö</v>
          </cell>
          <cell r="E221" t="str">
            <v>KSV</v>
          </cell>
          <cell r="F221" t="str">
            <v>Kostnad Sålda Varor</v>
          </cell>
          <cell r="G221" t="str">
            <v>Veterinär/Kommun/Lsv,Jbv</v>
          </cell>
        </row>
        <row r="222">
          <cell r="A222" t="str">
            <v>4620</v>
          </cell>
          <cell r="B222" t="str">
            <v>SLAKTLIKVID RETROAKTIV</v>
          </cell>
          <cell r="C222" t="str">
            <v>Gross Profit</v>
          </cell>
          <cell r="D222" t="str">
            <v>Råvarukostnader</v>
          </cell>
          <cell r="E222" t="str">
            <v>KSV</v>
          </cell>
          <cell r="F222" t="str">
            <v>Kostnad Sålda Varor</v>
          </cell>
          <cell r="G222" t="str">
            <v>Slakters till bönder</v>
          </cell>
        </row>
        <row r="223">
          <cell r="A223" t="str">
            <v>4640</v>
          </cell>
          <cell r="B223" t="str">
            <v>VARUINKÖP SF/GROSS</v>
          </cell>
          <cell r="C223" t="str">
            <v>Gross Profit</v>
          </cell>
          <cell r="D223" t="str">
            <v>Råvarukostnader</v>
          </cell>
          <cell r="E223" t="str">
            <v>KSV</v>
          </cell>
          <cell r="F223" t="str">
            <v>Kostnad Sålda Varor</v>
          </cell>
          <cell r="G223" t="str">
            <v/>
          </cell>
        </row>
        <row r="224">
          <cell r="A224" t="str">
            <v>4731</v>
          </cell>
          <cell r="B224" t="str">
            <v>ERHÅLLNA KASSARABATTER</v>
          </cell>
          <cell r="C224" t="str">
            <v>Gross Profit</v>
          </cell>
          <cell r="D224" t="str">
            <v>Råvarukostnader</v>
          </cell>
          <cell r="E224" t="str">
            <v>KSV</v>
          </cell>
          <cell r="F224" t="str">
            <v>Kostnad Sålda Varor</v>
          </cell>
          <cell r="G224" t="str">
            <v/>
          </cell>
        </row>
        <row r="225">
          <cell r="A225" t="str">
            <v>4810</v>
          </cell>
          <cell r="B225" t="str">
            <v>EFTERLIKVID GRIS</v>
          </cell>
          <cell r="C225" t="str">
            <v>Gross Profit</v>
          </cell>
          <cell r="D225" t="str">
            <v>Råvarukostnader</v>
          </cell>
          <cell r="E225" t="str">
            <v>KSV</v>
          </cell>
          <cell r="F225" t="str">
            <v>Kostnad Sålda Varor</v>
          </cell>
          <cell r="G225" t="str">
            <v/>
          </cell>
        </row>
        <row r="226">
          <cell r="A226" t="str">
            <v>4820</v>
          </cell>
          <cell r="B226" t="str">
            <v>EFTERLIKVID NÖT/LAMM</v>
          </cell>
          <cell r="C226" t="str">
            <v>Gross Profit</v>
          </cell>
          <cell r="D226" t="str">
            <v>Råvarukostnader</v>
          </cell>
          <cell r="E226" t="str">
            <v>KSV</v>
          </cell>
          <cell r="F226" t="str">
            <v>Kostnad Sålda Varor</v>
          </cell>
          <cell r="G226" t="str">
            <v/>
          </cell>
        </row>
        <row r="227">
          <cell r="A227" t="str">
            <v>4909</v>
          </cell>
          <cell r="B227" t="str">
            <v>BERÄKNAD LAGERFÖRÄNDRING</v>
          </cell>
          <cell r="C227" t="str">
            <v>Gross Profit</v>
          </cell>
          <cell r="D227" t="str">
            <v>Lagerrörelser</v>
          </cell>
          <cell r="E227" t="str">
            <v>KSV</v>
          </cell>
          <cell r="F227" t="str">
            <v>Kostnad Sålda Varor</v>
          </cell>
          <cell r="G227" t="str">
            <v/>
          </cell>
        </row>
        <row r="228">
          <cell r="A228" t="str">
            <v>4910</v>
          </cell>
          <cell r="B228" t="str">
            <v>FÖRÄNDR RÅVARULAGER</v>
          </cell>
          <cell r="C228" t="str">
            <v>Gross Profit</v>
          </cell>
          <cell r="D228" t="str">
            <v>Lagerrörelser</v>
          </cell>
          <cell r="E228" t="str">
            <v>KSV</v>
          </cell>
          <cell r="F228" t="str">
            <v>Kostnad Sålda Varor</v>
          </cell>
          <cell r="G228" t="str">
            <v/>
          </cell>
        </row>
        <row r="229">
          <cell r="A229" t="str">
            <v>4920</v>
          </cell>
          <cell r="B229" t="str">
            <v>FÖRÄNDR LAGER TILLS-MATR</v>
          </cell>
          <cell r="C229" t="str">
            <v>Gross Profit</v>
          </cell>
          <cell r="D229" t="str">
            <v>Lagerrörelser</v>
          </cell>
          <cell r="E229" t="str">
            <v>KSV</v>
          </cell>
          <cell r="F229" t="str">
            <v>Kostnad Sålda Varor</v>
          </cell>
          <cell r="G229" t="str">
            <v/>
          </cell>
        </row>
        <row r="230">
          <cell r="A230" t="str">
            <v>4930</v>
          </cell>
          <cell r="B230" t="str">
            <v>Emballage lagerförändring</v>
          </cell>
          <cell r="C230" t="str">
            <v>Gross Profit</v>
          </cell>
          <cell r="D230" t="str">
            <v>Emballage o Film</v>
          </cell>
          <cell r="E230" t="str">
            <v>KSV</v>
          </cell>
          <cell r="F230" t="str">
            <v>Kostnad Sålda Varor</v>
          </cell>
          <cell r="G230" t="str">
            <v>Ändras till Emballage 2018-01-01</v>
          </cell>
        </row>
        <row r="231">
          <cell r="A231" t="str">
            <v>4941</v>
          </cell>
          <cell r="B231" t="str">
            <v>Prod.mtrl. Lagerförändr.</v>
          </cell>
          <cell r="C231" t="str">
            <v>Fasta kostnader</v>
          </cell>
          <cell r="D231" t="str">
            <v>Energi</v>
          </cell>
          <cell r="E231" t="str">
            <v>Lokalkostnader</v>
          </cell>
          <cell r="F231" t="str">
            <v>PROD-Kostnad Sålda Varor</v>
          </cell>
          <cell r="G231" t="str">
            <v>Ändras till Lokalkostnader 2018-01-01</v>
          </cell>
        </row>
        <row r="232">
          <cell r="A232" t="str">
            <v>4950</v>
          </cell>
          <cell r="B232" t="str">
            <v>FÖRÄNDR FÄRDIGLAGER</v>
          </cell>
          <cell r="C232" t="str">
            <v>Gross Profit</v>
          </cell>
          <cell r="D232" t="str">
            <v>Lagerrörelser</v>
          </cell>
          <cell r="E232" t="str">
            <v>KSV</v>
          </cell>
          <cell r="F232" t="str">
            <v>Kostnad Sålda Varor</v>
          </cell>
          <cell r="G232" t="str">
            <v/>
          </cell>
        </row>
        <row r="233">
          <cell r="A233" t="str">
            <v>4990</v>
          </cell>
          <cell r="B233" t="str">
            <v>LAGERFÖRÄNDRING INKURANS</v>
          </cell>
          <cell r="C233" t="str">
            <v>Gross Profit</v>
          </cell>
          <cell r="D233" t="str">
            <v>Lagerrörelser</v>
          </cell>
          <cell r="E233" t="str">
            <v>KSV</v>
          </cell>
          <cell r="F233" t="str">
            <v>Kostnad Sålda Varor</v>
          </cell>
          <cell r="G233" t="str">
            <v/>
          </cell>
        </row>
        <row r="234">
          <cell r="A234" t="str">
            <v>5010</v>
          </cell>
          <cell r="B234" t="str">
            <v>LOKAL, HYRA</v>
          </cell>
          <cell r="C234" t="str">
            <v>Fasta kostnader</v>
          </cell>
          <cell r="D234" t="str">
            <v>Lokalkostnader</v>
          </cell>
          <cell r="E234" t="str">
            <v>Lokalkostnader</v>
          </cell>
          <cell r="F234" t="str">
            <v>PROD-Kostnad Sålda Varor</v>
          </cell>
          <cell r="G234" t="str">
            <v/>
          </cell>
        </row>
        <row r="235">
          <cell r="A235" t="str">
            <v>5020</v>
          </cell>
          <cell r="B235" t="str">
            <v>LOKAL, EL BELYSNING</v>
          </cell>
          <cell r="C235" t="str">
            <v>Fasta kostnader</v>
          </cell>
          <cell r="D235" t="str">
            <v>Lokalkostnader</v>
          </cell>
          <cell r="E235" t="str">
            <v>Lokalkostnader</v>
          </cell>
          <cell r="F235" t="str">
            <v>PROD-Kostnad Sålda Varor</v>
          </cell>
          <cell r="G235" t="str">
            <v/>
          </cell>
        </row>
        <row r="236">
          <cell r="A236" t="str">
            <v>5040</v>
          </cell>
          <cell r="B236" t="str">
            <v>LOKAL, VA &amp; AVLOPP</v>
          </cell>
          <cell r="C236" t="str">
            <v>Fasta kostnader</v>
          </cell>
          <cell r="D236" t="str">
            <v>Lokalkostnader</v>
          </cell>
          <cell r="E236" t="str">
            <v>Lokalkostnader</v>
          </cell>
          <cell r="F236" t="str">
            <v>PROD-Kostnad Sålda Varor</v>
          </cell>
          <cell r="G236" t="str">
            <v/>
          </cell>
        </row>
        <row r="237">
          <cell r="A237" t="str">
            <v>5070</v>
          </cell>
          <cell r="B237" t="str">
            <v>LOKAL, REP &amp; UNDERHÅLL</v>
          </cell>
          <cell r="C237" t="str">
            <v>Fasta kostnader</v>
          </cell>
          <cell r="D237" t="str">
            <v>Lokalkostnader</v>
          </cell>
          <cell r="E237" t="str">
            <v>Lokalkostnader</v>
          </cell>
          <cell r="F237" t="str">
            <v>PROD-Kostnad Sålda Varor</v>
          </cell>
          <cell r="G237" t="str">
            <v/>
          </cell>
        </row>
        <row r="238">
          <cell r="A238" t="str">
            <v>5090</v>
          </cell>
          <cell r="B238" t="str">
            <v>LOKAL, ÖVR KOSTNADER</v>
          </cell>
          <cell r="C238" t="str">
            <v>Fasta kostnader</v>
          </cell>
          <cell r="D238" t="str">
            <v>Lokalkostnader</v>
          </cell>
          <cell r="E238" t="str">
            <v>Lokalkostnader</v>
          </cell>
          <cell r="F238" t="str">
            <v>PROD-Kostnad Sålda Varor</v>
          </cell>
          <cell r="G238" t="str">
            <v/>
          </cell>
        </row>
        <row r="239">
          <cell r="A239" t="str">
            <v>5095</v>
          </cell>
          <cell r="B239" t="str">
            <v>LOKAL, STÄDNING</v>
          </cell>
          <cell r="C239" t="str">
            <v>Fasta kostnader</v>
          </cell>
          <cell r="D239" t="str">
            <v>Lokalkostnader</v>
          </cell>
          <cell r="E239" t="str">
            <v>Lokalkostnader</v>
          </cell>
          <cell r="F239" t="str">
            <v>PROD-Kostnad Sålda Varor</v>
          </cell>
          <cell r="G239" t="str">
            <v/>
          </cell>
        </row>
        <row r="240">
          <cell r="A240" t="str">
            <v>5120</v>
          </cell>
          <cell r="B240" t="str">
            <v>EL + NÄT</v>
          </cell>
          <cell r="C240" t="str">
            <v>Fasta kostnader</v>
          </cell>
          <cell r="D240" t="str">
            <v>Energi</v>
          </cell>
          <cell r="E240" t="str">
            <v>Lokalkostnader</v>
          </cell>
          <cell r="F240" t="str">
            <v>PROD-Kostnad Sålda Varor</v>
          </cell>
          <cell r="G240" t="str">
            <v>KWH</v>
          </cell>
        </row>
        <row r="241">
          <cell r="A241" t="str">
            <v>5124</v>
          </cell>
          <cell r="B241" t="str">
            <v>GAS</v>
          </cell>
          <cell r="C241" t="str">
            <v>Fasta kostnader</v>
          </cell>
          <cell r="D241" t="str">
            <v>Energi</v>
          </cell>
          <cell r="E241" t="str">
            <v>Lokalkostnader</v>
          </cell>
          <cell r="F241" t="str">
            <v>PROD-Kostnad Sålda Varor</v>
          </cell>
          <cell r="G241"/>
        </row>
        <row r="242">
          <cell r="A242" t="str">
            <v>5125</v>
          </cell>
          <cell r="B242" t="str">
            <v>ELDNINGSOLJA SLAKTERI</v>
          </cell>
          <cell r="C242" t="str">
            <v>Fasta kostnader</v>
          </cell>
          <cell r="D242" t="str">
            <v>Energi</v>
          </cell>
          <cell r="E242" t="str">
            <v>Lokalkostnader</v>
          </cell>
          <cell r="F242" t="str">
            <v>PROD-Kostnad Sålda Varor</v>
          </cell>
          <cell r="G242" t="str">
            <v>KBM</v>
          </cell>
        </row>
        <row r="243">
          <cell r="A243" t="str">
            <v>5130</v>
          </cell>
          <cell r="B243" t="str">
            <v>FJÄRRVÄRME FABRIK</v>
          </cell>
          <cell r="C243" t="str">
            <v>Fasta kostnader</v>
          </cell>
          <cell r="D243" t="str">
            <v>Energi</v>
          </cell>
          <cell r="E243" t="str">
            <v>Lokalkostnader</v>
          </cell>
          <cell r="F243" t="str">
            <v>PROD-Kostnad Sålda Varor</v>
          </cell>
          <cell r="G243" t="str">
            <v>KWH</v>
          </cell>
        </row>
        <row r="244">
          <cell r="A244" t="str">
            <v>5132</v>
          </cell>
          <cell r="B244" t="str">
            <v>SOTNING</v>
          </cell>
          <cell r="C244" t="str">
            <v>Fasta kostnader</v>
          </cell>
          <cell r="D244" t="str">
            <v>Lokalkostnader</v>
          </cell>
          <cell r="E244" t="str">
            <v>Lokalkostnader</v>
          </cell>
          <cell r="F244" t="str">
            <v>PROD-Kostnad Sålda Varor</v>
          </cell>
          <cell r="G244" t="str">
            <v/>
          </cell>
        </row>
        <row r="245">
          <cell r="A245" t="str">
            <v>5135</v>
          </cell>
          <cell r="B245" t="str">
            <v>PELLETS</v>
          </cell>
          <cell r="C245" t="str">
            <v>Fasta kostnader</v>
          </cell>
          <cell r="D245" t="str">
            <v>Energi</v>
          </cell>
          <cell r="E245" t="str">
            <v>Lokalkostnader</v>
          </cell>
          <cell r="F245" t="str">
            <v>PROD-Kostnad Sålda Varor</v>
          </cell>
          <cell r="G245" t="str">
            <v/>
          </cell>
        </row>
        <row r="246">
          <cell r="A246" t="str">
            <v>5140</v>
          </cell>
          <cell r="B246" t="str">
            <v>VA &amp; AVLOPP</v>
          </cell>
          <cell r="C246" t="str">
            <v>Fasta kostnader</v>
          </cell>
          <cell r="D246" t="str">
            <v>Lokalkostnader</v>
          </cell>
          <cell r="E246" t="str">
            <v>Lokalkostnader</v>
          </cell>
          <cell r="F246" t="str">
            <v>PROD-Kostnad Sålda Varor</v>
          </cell>
          <cell r="G246" t="str">
            <v>KBM</v>
          </cell>
        </row>
        <row r="247">
          <cell r="A247" t="str">
            <v>5160</v>
          </cell>
          <cell r="B247" t="str">
            <v>STÄD + RENGÖRINGSMEDEL</v>
          </cell>
          <cell r="C247" t="str">
            <v>Fasta kostnader</v>
          </cell>
          <cell r="D247" t="str">
            <v>Lokalkostnader</v>
          </cell>
          <cell r="E247" t="str">
            <v>Lokalkostnader</v>
          </cell>
          <cell r="F247" t="str">
            <v>PROD-Kostnad Sålda Varor</v>
          </cell>
          <cell r="G247" t="str">
            <v/>
          </cell>
        </row>
        <row r="248">
          <cell r="A248" t="str">
            <v>5161</v>
          </cell>
          <cell r="B248" t="str">
            <v>STÄDNING IDRE STÄD</v>
          </cell>
          <cell r="C248" t="str">
            <v>Fasta kostnader</v>
          </cell>
          <cell r="D248" t="str">
            <v>Lokalkostnader</v>
          </cell>
          <cell r="E248" t="str">
            <v>Lokalkostnader</v>
          </cell>
          <cell r="F248" t="str">
            <v>PROD-Kostnad Sålda Varor</v>
          </cell>
          <cell r="G248" t="str">
            <v/>
          </cell>
        </row>
        <row r="249">
          <cell r="A249" t="str">
            <v>5162</v>
          </cell>
          <cell r="B249" t="str">
            <v>SOPHÄMTNING</v>
          </cell>
          <cell r="C249" t="str">
            <v>Fasta kostnader</v>
          </cell>
          <cell r="D249" t="str">
            <v>Lokalkostnader</v>
          </cell>
          <cell r="E249" t="str">
            <v>Lokalkostnader</v>
          </cell>
          <cell r="F249" t="str">
            <v>PROD-Kostnad Sålda Varor</v>
          </cell>
          <cell r="G249" t="str">
            <v/>
          </cell>
        </row>
        <row r="250">
          <cell r="A250" t="str">
            <v>5164</v>
          </cell>
          <cell r="B250" t="str">
            <v>MARKUNDERHÅLL</v>
          </cell>
          <cell r="C250" t="str">
            <v>Fasta kostnader</v>
          </cell>
          <cell r="D250" t="str">
            <v>Lokalkostnader</v>
          </cell>
          <cell r="E250" t="str">
            <v>Lokalkostnader</v>
          </cell>
          <cell r="F250" t="str">
            <v>PROD-Kostnad Sålda Varor</v>
          </cell>
          <cell r="G250" t="str">
            <v/>
          </cell>
        </row>
        <row r="251">
          <cell r="A251" t="str">
            <v>5170</v>
          </cell>
          <cell r="B251" t="str">
            <v>REP/UNDERHÅLL FASTGHET</v>
          </cell>
          <cell r="C251" t="str">
            <v>Fasta kostnader</v>
          </cell>
          <cell r="D251" t="str">
            <v>Lokalkostnader</v>
          </cell>
          <cell r="E251" t="str">
            <v>Lokalkostnader</v>
          </cell>
          <cell r="F251" t="str">
            <v>PROD-Kostnad Sålda Varor</v>
          </cell>
          <cell r="G251" t="str">
            <v/>
          </cell>
        </row>
        <row r="252">
          <cell r="A252" t="str">
            <v>5191</v>
          </cell>
          <cell r="B252" t="str">
            <v>FASTIGHETSSKATT</v>
          </cell>
          <cell r="C252" t="str">
            <v>Fasta kostnader</v>
          </cell>
          <cell r="D252" t="str">
            <v>Lokalkostnader</v>
          </cell>
          <cell r="E252" t="str">
            <v>Lokalkostnader</v>
          </cell>
          <cell r="F252" t="str">
            <v>Administrationskostnader</v>
          </cell>
          <cell r="G252" t="str">
            <v/>
          </cell>
        </row>
        <row r="253">
          <cell r="A253" t="str">
            <v>5192</v>
          </cell>
          <cell r="B253" t="str">
            <v>FÖRSÄKRINGAR</v>
          </cell>
          <cell r="C253" t="str">
            <v>Fasta kostnader</v>
          </cell>
          <cell r="D253" t="str">
            <v>Gemensamma kostnader</v>
          </cell>
          <cell r="E253" t="str">
            <v>Lokalkostnader</v>
          </cell>
          <cell r="F253" t="str">
            <v>Administrationskostnader</v>
          </cell>
          <cell r="G253" t="str">
            <v/>
          </cell>
        </row>
        <row r="254">
          <cell r="A254" t="str">
            <v>5199</v>
          </cell>
          <cell r="B254" t="str">
            <v>ÖVR KOSTNADER</v>
          </cell>
          <cell r="C254" t="str">
            <v>Fasta kostnader</v>
          </cell>
          <cell r="D254" t="str">
            <v>Gemensamma kostnader</v>
          </cell>
          <cell r="E254" t="str">
            <v>Lokalkostnader</v>
          </cell>
          <cell r="F254" t="str">
            <v>Funktionsfördelat</v>
          </cell>
          <cell r="G254" t="str">
            <v/>
          </cell>
        </row>
        <row r="255">
          <cell r="A255" t="str">
            <v>5210</v>
          </cell>
          <cell r="B255" t="str">
            <v>HYRA PROD MASKINER</v>
          </cell>
          <cell r="C255" t="str">
            <v>Fasta kostnader</v>
          </cell>
          <cell r="D255" t="str">
            <v>Driftkostnader</v>
          </cell>
          <cell r="E255" t="str">
            <v>Hyra, Rep, UH invent</v>
          </cell>
          <cell r="F255" t="str">
            <v>PROD-Kostnad Sålda Varor</v>
          </cell>
          <cell r="G255" t="str">
            <v>även leasingavgift</v>
          </cell>
        </row>
        <row r="256">
          <cell r="A256" t="str">
            <v>5220</v>
          </cell>
          <cell r="B256" t="str">
            <v>HYRA INVENTARIER</v>
          </cell>
          <cell r="C256" t="str">
            <v>Fasta kostnader</v>
          </cell>
          <cell r="D256" t="str">
            <v>Driftkostnader</v>
          </cell>
          <cell r="E256" t="str">
            <v>Hyra, Rep, UH invent</v>
          </cell>
          <cell r="F256" t="str">
            <v>PROD-Kostnad Sålda Varor</v>
          </cell>
          <cell r="G256" t="str">
            <v>även leasingavgift</v>
          </cell>
        </row>
        <row r="257">
          <cell r="A257" t="str">
            <v>5410</v>
          </cell>
          <cell r="B257" t="str">
            <v>FÖRBRUKN INVENTARIER PROD</v>
          </cell>
          <cell r="C257" t="str">
            <v>Fasta kostnader</v>
          </cell>
          <cell r="D257" t="str">
            <v>Driftkostnader</v>
          </cell>
          <cell r="E257" t="str">
            <v>Hyra, Rep, UH invent</v>
          </cell>
          <cell r="F257" t="str">
            <v>PROD-Kostnad Sålda Varor</v>
          </cell>
          <cell r="G257" t="str">
            <v>&lt; ½ PRISBASBELOPP</v>
          </cell>
        </row>
        <row r="258">
          <cell r="A258" t="str">
            <v>5415</v>
          </cell>
          <cell r="B258" t="str">
            <v>INK FÖRBR INVENTARIER EU</v>
          </cell>
          <cell r="C258" t="str">
            <v>Fasta kostnader</v>
          </cell>
          <cell r="D258" t="str">
            <v>Driftkostnader</v>
          </cell>
          <cell r="E258" t="str">
            <v>Hyra, Rep, UH invent</v>
          </cell>
          <cell r="F258" t="str">
            <v>PROD-Kostnad Sålda Varor</v>
          </cell>
          <cell r="G258" t="str">
            <v>&lt; ½ PRISBASBELOPP</v>
          </cell>
        </row>
        <row r="259">
          <cell r="A259" t="str">
            <v>5420</v>
          </cell>
          <cell r="B259" t="str">
            <v>UNDERHÅLL IT-SYSTEM</v>
          </cell>
          <cell r="C259" t="str">
            <v>Fasta kostnader</v>
          </cell>
          <cell r="D259" t="str">
            <v>Telefoni / Post / IT</v>
          </cell>
          <cell r="E259" t="str">
            <v>Hyra, Rep, UH invent</v>
          </cell>
          <cell r="F259" t="str">
            <v>Funktionsfördelat</v>
          </cell>
          <cell r="G259" t="str">
            <v>för produktion</v>
          </cell>
        </row>
        <row r="260">
          <cell r="A260" t="str">
            <v>5460</v>
          </cell>
          <cell r="B260" t="str">
            <v>FÖRBRUKNINGSMATERIAL PROD</v>
          </cell>
          <cell r="C260" t="str">
            <v>Fasta kostnader</v>
          </cell>
          <cell r="D260" t="str">
            <v>Driftkostnader</v>
          </cell>
          <cell r="E260" t="str">
            <v>Hyra, Rep, UH invent</v>
          </cell>
          <cell r="F260" t="str">
            <v>PROD-Kostnad Sålda Varor</v>
          </cell>
          <cell r="G260" t="str">
            <v/>
          </cell>
        </row>
        <row r="261">
          <cell r="A261" t="str">
            <v>5470</v>
          </cell>
          <cell r="B261" t="str">
            <v>RENGÖRINGSMEDEL EGET</v>
          </cell>
          <cell r="C261" t="str">
            <v>Fasta kostnader</v>
          </cell>
          <cell r="D261" t="str">
            <v>Driftkostnader</v>
          </cell>
          <cell r="E261" t="str">
            <v>Hyra, Rep, UH invent</v>
          </cell>
          <cell r="F261" t="str">
            <v>PROD-Kostnad Sålda Varor</v>
          </cell>
          <cell r="G261" t="str">
            <v/>
          </cell>
        </row>
        <row r="262">
          <cell r="A262" t="str">
            <v>5480</v>
          </cell>
          <cell r="B262" t="str">
            <v>SKYDDSKLÄDER &amp; SKYDDSMTRL</v>
          </cell>
          <cell r="C262" t="str">
            <v>Fasta kostnader</v>
          </cell>
          <cell r="D262" t="str">
            <v>Driftkostnader</v>
          </cell>
          <cell r="E262" t="str">
            <v>Hyra, Rep, UH invent</v>
          </cell>
          <cell r="F262" t="str">
            <v>PROD-Kostnad Sålda Varor</v>
          </cell>
          <cell r="G262" t="str">
            <v/>
          </cell>
        </row>
        <row r="263">
          <cell r="A263" t="str">
            <v>5490</v>
          </cell>
          <cell r="B263" t="str">
            <v>FÖRDELADE KOSTNADER</v>
          </cell>
          <cell r="C263" t="str">
            <v>Fasta kostnader</v>
          </cell>
          <cell r="D263" t="str">
            <v>Gemensamma kostnader</v>
          </cell>
          <cell r="E263" t="str">
            <v>Hyra, Rep, UH invent</v>
          </cell>
          <cell r="F263" t="str">
            <v>Funktionsfördelat</v>
          </cell>
          <cell r="G263" t="str">
            <v/>
          </cell>
        </row>
        <row r="264">
          <cell r="A264" t="str">
            <v>5500</v>
          </cell>
          <cell r="B264" t="str">
            <v>REP/UNDERH INVENT PROD</v>
          </cell>
          <cell r="C264" t="str">
            <v>Fasta kostnader</v>
          </cell>
          <cell r="D264" t="str">
            <v>Driftkostnader</v>
          </cell>
          <cell r="E264" t="str">
            <v>Hyra, Rep, UH invent</v>
          </cell>
          <cell r="F264" t="str">
            <v>PROD-Kostnad Sålda Varor</v>
          </cell>
          <cell r="G264" t="str">
            <v>Maskiner, inventarier</v>
          </cell>
        </row>
        <row r="265">
          <cell r="A265" t="str">
            <v>5505</v>
          </cell>
          <cell r="B265" t="str">
            <v>REP/UND EU-INK INV PROD</v>
          </cell>
          <cell r="C265" t="str">
            <v>Fasta kostnader</v>
          </cell>
          <cell r="D265" t="str">
            <v>Driftkostnader</v>
          </cell>
          <cell r="E265" t="str">
            <v>Hyra, Rep, UH invent</v>
          </cell>
          <cell r="F265" t="str">
            <v>PROD-Kostnad Sålda Varor</v>
          </cell>
          <cell r="G265" t="str">
            <v/>
          </cell>
        </row>
        <row r="266">
          <cell r="A266" t="str">
            <v>5510</v>
          </cell>
          <cell r="B266" t="str">
            <v>Förberedande underhåll</v>
          </cell>
          <cell r="C266" t="str">
            <v>Fasta kostnader</v>
          </cell>
          <cell r="D266" t="str">
            <v>Driftkostnader</v>
          </cell>
          <cell r="E266" t="str">
            <v>Hyra, Rep, UH invent</v>
          </cell>
          <cell r="F266" t="str">
            <v>PROD-Kostnad Sålda Varor</v>
          </cell>
          <cell r="G266" t="str">
            <v/>
          </cell>
        </row>
        <row r="267">
          <cell r="A267" t="str">
            <v>5515</v>
          </cell>
          <cell r="B267" t="str">
            <v>Serviceavtal underhåll</v>
          </cell>
          <cell r="C267" t="str">
            <v>Fasta kostnader</v>
          </cell>
          <cell r="D267" t="str">
            <v>Driftkostnader</v>
          </cell>
          <cell r="E267" t="str">
            <v>Hyra, Rep, UH invent</v>
          </cell>
          <cell r="F267" t="str">
            <v>PROD-Kostnad Sålda Varor</v>
          </cell>
          <cell r="G267" t="str">
            <v/>
          </cell>
        </row>
        <row r="268">
          <cell r="A268" t="str">
            <v>5520</v>
          </cell>
          <cell r="B268" t="str">
            <v>Inspektion/Besiktning UH</v>
          </cell>
          <cell r="C268" t="str">
            <v>Fasta kostnader</v>
          </cell>
          <cell r="D268" t="str">
            <v>Driftkostnader</v>
          </cell>
          <cell r="E268" t="str">
            <v>Hyra, Rep, UH invent</v>
          </cell>
          <cell r="F268" t="str">
            <v>PROD-Kostnad Sålda Varor</v>
          </cell>
          <cell r="G268" t="str">
            <v/>
          </cell>
        </row>
        <row r="269">
          <cell r="A269" t="str">
            <v>5601</v>
          </cell>
          <cell r="B269" t="str">
            <v>DRIVMEDEL FORDON</v>
          </cell>
          <cell r="C269" t="str">
            <v>Fasta kostnader</v>
          </cell>
          <cell r="D269" t="str">
            <v>Bil och resor</v>
          </cell>
          <cell r="E269" t="str">
            <v>Bilar o transporter</v>
          </cell>
          <cell r="F269" t="str">
            <v>Funktionsfördelat</v>
          </cell>
          <cell r="G269" t="str">
            <v/>
          </cell>
        </row>
        <row r="270">
          <cell r="A270" t="str">
            <v>5602</v>
          </cell>
          <cell r="B270" t="str">
            <v>SKATT, FÖRSÄKR FORDON</v>
          </cell>
          <cell r="C270" t="str">
            <v>Fasta kostnader</v>
          </cell>
          <cell r="D270" t="str">
            <v>Bil och resor</v>
          </cell>
          <cell r="E270" t="str">
            <v>Bilar o transporter</v>
          </cell>
          <cell r="F270" t="str">
            <v>Funktionsfördelat</v>
          </cell>
          <cell r="G270" t="str">
            <v/>
          </cell>
        </row>
        <row r="271">
          <cell r="A271" t="str">
            <v>5603</v>
          </cell>
          <cell r="B271" t="str">
            <v>REP, UNDERHÅLL FORDON</v>
          </cell>
          <cell r="C271" t="str">
            <v>Fasta kostnader</v>
          </cell>
          <cell r="D271" t="str">
            <v>Bil och resor</v>
          </cell>
          <cell r="E271" t="str">
            <v>Bilar o transporter</v>
          </cell>
          <cell r="F271" t="str">
            <v>Funktionsfördelat</v>
          </cell>
          <cell r="G271" t="str">
            <v/>
          </cell>
        </row>
        <row r="272">
          <cell r="A272" t="str">
            <v>5605</v>
          </cell>
          <cell r="B272" t="str">
            <v>LEASINGKOSTNAD FORDON</v>
          </cell>
          <cell r="C272" t="str">
            <v>Fasta kostnader</v>
          </cell>
          <cell r="D272" t="str">
            <v>Bil och resor</v>
          </cell>
          <cell r="E272" t="str">
            <v>Bilar o transporter</v>
          </cell>
          <cell r="F272" t="str">
            <v>Funktionsfördelat</v>
          </cell>
          <cell r="G272" t="str">
            <v/>
          </cell>
        </row>
        <row r="273">
          <cell r="A273" t="str">
            <v>5609</v>
          </cell>
          <cell r="B273" t="str">
            <v>ÖVR KOSTNADER FORDON</v>
          </cell>
          <cell r="C273" t="str">
            <v>Fasta kostnader</v>
          </cell>
          <cell r="D273" t="str">
            <v>Bil och resor</v>
          </cell>
          <cell r="E273" t="str">
            <v>Bilar o transporter</v>
          </cell>
          <cell r="F273" t="str">
            <v>Funktionsfördelat</v>
          </cell>
          <cell r="G273" t="str">
            <v/>
          </cell>
        </row>
        <row r="274">
          <cell r="A274" t="str">
            <v>5710</v>
          </cell>
          <cell r="B274" t="str">
            <v>FRAKTER UTLEVERANSER</v>
          </cell>
          <cell r="C274" t="str">
            <v>Gross Profit</v>
          </cell>
          <cell r="D274" t="str">
            <v>Fraktkostnader</v>
          </cell>
          <cell r="E274" t="str">
            <v>Bilar o transporter</v>
          </cell>
          <cell r="F274" t="str">
            <v>Försäljningskostnader</v>
          </cell>
          <cell r="G274" t="str">
            <v/>
          </cell>
        </row>
        <row r="275">
          <cell r="A275" t="str">
            <v>5711</v>
          </cell>
          <cell r="B275" t="str">
            <v>ÖVRIGA FRAKTER</v>
          </cell>
          <cell r="C275" t="str">
            <v>Gross Profit</v>
          </cell>
          <cell r="D275" t="str">
            <v>Fraktkostnader</v>
          </cell>
          <cell r="E275" t="str">
            <v>Bilar o transporter</v>
          </cell>
          <cell r="F275" t="str">
            <v>Försäljningskostnader</v>
          </cell>
          <cell r="G275" t="str">
            <v/>
          </cell>
        </row>
        <row r="276">
          <cell r="A276" t="str">
            <v>5715</v>
          </cell>
          <cell r="B276" t="str">
            <v>FUNKTIONSRABATT DAGAB</v>
          </cell>
          <cell r="C276" t="str">
            <v>Fasta kostnader</v>
          </cell>
          <cell r="D276" t="str">
            <v>Driftkostnader</v>
          </cell>
          <cell r="E276" t="str">
            <v>Bilar o transporter</v>
          </cell>
          <cell r="F276" t="str">
            <v>Funktionsfördelat</v>
          </cell>
          <cell r="G276" t="str">
            <v/>
          </cell>
        </row>
        <row r="277">
          <cell r="A277" t="str">
            <v>5720</v>
          </cell>
          <cell r="B277" t="str">
            <v>TULL- o SPEDITIONSKOSTN</v>
          </cell>
          <cell r="C277" t="str">
            <v>Gross Profit</v>
          </cell>
          <cell r="D277" t="str">
            <v>Fraktkostnader</v>
          </cell>
          <cell r="E277" t="str">
            <v>Bilar o transporter</v>
          </cell>
          <cell r="F277" t="str">
            <v>Försäljningskostnader</v>
          </cell>
          <cell r="G277" t="str">
            <v/>
          </cell>
        </row>
        <row r="278">
          <cell r="A278" t="str">
            <v>5810</v>
          </cell>
          <cell r="B278" t="str">
            <v>BILJETTER TJÄNSTERESOR</v>
          </cell>
          <cell r="C278" t="str">
            <v>Fasta kostnader</v>
          </cell>
          <cell r="D278" t="str">
            <v>Bil och resor</v>
          </cell>
          <cell r="E278" t="str">
            <v>Resekostnader</v>
          </cell>
          <cell r="F278" t="str">
            <v>Funktionsfördelat</v>
          </cell>
          <cell r="G278" t="str">
            <v>mot fakt el kvitto</v>
          </cell>
        </row>
        <row r="279">
          <cell r="A279" t="str">
            <v>5831</v>
          </cell>
          <cell r="B279" t="str">
            <v>HOTELL &amp; LOGI</v>
          </cell>
          <cell r="C279" t="str">
            <v>Fasta kostnader</v>
          </cell>
          <cell r="D279" t="str">
            <v>Bil och resor</v>
          </cell>
          <cell r="E279" t="str">
            <v>Resekostnader</v>
          </cell>
          <cell r="F279" t="str">
            <v>Funktionsfördelat</v>
          </cell>
          <cell r="G279" t="str">
            <v>mot fakt el kvitto</v>
          </cell>
        </row>
        <row r="280">
          <cell r="A280" t="str">
            <v>5890</v>
          </cell>
          <cell r="B280" t="str">
            <v>ÖVR RESEKOSTNADER</v>
          </cell>
          <cell r="C280" t="str">
            <v>Fasta kostnader</v>
          </cell>
          <cell r="D280" t="str">
            <v>Bil och resor</v>
          </cell>
          <cell r="E280" t="str">
            <v>Resekostnader</v>
          </cell>
          <cell r="F280" t="str">
            <v>Funktionsfördelat</v>
          </cell>
          <cell r="G280" t="str">
            <v>mot fakt el kvitto</v>
          </cell>
        </row>
        <row r="281">
          <cell r="A281" t="str">
            <v>5910</v>
          </cell>
          <cell r="B281" t="str">
            <v>ANNONSERING</v>
          </cell>
          <cell r="C281" t="str">
            <v>Fasta kostnader</v>
          </cell>
          <cell r="D281" t="str">
            <v>Försäljning o Marknadsföring</v>
          </cell>
          <cell r="E281" t="str">
            <v>Försäljningskostnader</v>
          </cell>
          <cell r="F281" t="str">
            <v>Försäljningskostnader</v>
          </cell>
          <cell r="G281" t="str">
            <v/>
          </cell>
        </row>
        <row r="282">
          <cell r="A282" t="str">
            <v>5920</v>
          </cell>
          <cell r="B282" t="str">
            <v>PRODUKTUTVECKLING</v>
          </cell>
          <cell r="C282" t="str">
            <v>Fasta kostnader</v>
          </cell>
          <cell r="D282" t="str">
            <v>Försäljning o Marknadsföring</v>
          </cell>
          <cell r="E282" t="str">
            <v>Försäljningskostnader</v>
          </cell>
          <cell r="F282" t="str">
            <v>Försäljningskostnader</v>
          </cell>
          <cell r="G282" t="str">
            <v/>
          </cell>
        </row>
        <row r="283">
          <cell r="A283" t="str">
            <v>5930</v>
          </cell>
          <cell r="B283" t="str">
            <v>DIREKTREKLAM-SKYLTAR MM</v>
          </cell>
          <cell r="C283" t="str">
            <v>Fasta kostnader</v>
          </cell>
          <cell r="D283" t="str">
            <v>Försäljning o Marknadsföring</v>
          </cell>
          <cell r="E283" t="str">
            <v>Försäljningskostnader</v>
          </cell>
          <cell r="F283" t="str">
            <v>Försäljningskostnader</v>
          </cell>
          <cell r="G283" t="str">
            <v/>
          </cell>
        </row>
        <row r="284">
          <cell r="A284" t="str">
            <v>5940</v>
          </cell>
          <cell r="B284" t="str">
            <v>UTSTÄLLNINGAR &amp; MÄSSOR</v>
          </cell>
          <cell r="C284" t="str">
            <v>Fasta kostnader</v>
          </cell>
          <cell r="D284" t="str">
            <v>Försäljning o Marknadsföring</v>
          </cell>
          <cell r="E284" t="str">
            <v>Försäljningskostnader</v>
          </cell>
          <cell r="F284" t="str">
            <v>Försäljningskostnader</v>
          </cell>
          <cell r="G284" t="str">
            <v/>
          </cell>
        </row>
        <row r="285">
          <cell r="A285" t="str">
            <v>5950</v>
          </cell>
          <cell r="B285" t="str">
            <v>BUTIKSREKLAM, ÅF-REKLAM</v>
          </cell>
          <cell r="C285" t="str">
            <v>Fasta kostnader</v>
          </cell>
          <cell r="D285" t="str">
            <v>Försäljning o Marknadsföring</v>
          </cell>
          <cell r="E285" t="str">
            <v>Försäljningskostnader</v>
          </cell>
          <cell r="F285" t="str">
            <v>Försäljningskostnader</v>
          </cell>
          <cell r="G285" t="str">
            <v/>
          </cell>
        </row>
        <row r="286">
          <cell r="A286" t="str">
            <v>5960</v>
          </cell>
          <cell r="B286" t="str">
            <v>VARUPROVER, PRESENTREKLAM</v>
          </cell>
          <cell r="C286" t="str">
            <v>Fasta kostnader</v>
          </cell>
          <cell r="D286" t="str">
            <v>Försäljning o Marknadsföring</v>
          </cell>
          <cell r="E286" t="str">
            <v>Försäljningskostnader</v>
          </cell>
          <cell r="F286" t="str">
            <v>Försäljningskostnader</v>
          </cell>
          <cell r="G286" t="str">
            <v/>
          </cell>
        </row>
        <row r="287">
          <cell r="A287" t="str">
            <v>5970</v>
          </cell>
          <cell r="B287" t="str">
            <v>FILM, RADIO &amp; TV-REKLAM</v>
          </cell>
          <cell r="C287" t="str">
            <v>Fasta kostnader</v>
          </cell>
          <cell r="D287" t="str">
            <v>Försäljning o Marknadsföring</v>
          </cell>
          <cell r="E287" t="str">
            <v>Försäljningskostnader</v>
          </cell>
          <cell r="F287" t="str">
            <v>Försäljningskostnader</v>
          </cell>
          <cell r="G287" t="str">
            <v/>
          </cell>
        </row>
        <row r="288">
          <cell r="A288" t="str">
            <v>5980</v>
          </cell>
          <cell r="B288" t="str">
            <v>PR-SPONSRING</v>
          </cell>
          <cell r="C288" t="str">
            <v>Fasta kostnader</v>
          </cell>
          <cell r="D288" t="str">
            <v>Försäljning o Marknadsföring</v>
          </cell>
          <cell r="E288" t="str">
            <v>Försäljningskostnader</v>
          </cell>
          <cell r="F288" t="str">
            <v>Försäljningskostnader</v>
          </cell>
          <cell r="G288" t="str">
            <v/>
          </cell>
        </row>
        <row r="289">
          <cell r="A289" t="str">
            <v>5990</v>
          </cell>
          <cell r="B289" t="str">
            <v>DEMOKOSTNADER, ÖVR REKLAM</v>
          </cell>
          <cell r="C289" t="str">
            <v>Fasta kostnader</v>
          </cell>
          <cell r="D289" t="str">
            <v>Försäljning o Marknadsföring</v>
          </cell>
          <cell r="E289" t="str">
            <v>Försäljningskostnader</v>
          </cell>
          <cell r="F289" t="str">
            <v>Försäljningskostnader</v>
          </cell>
          <cell r="G289" t="str">
            <v>Grilln tillbehör m m</v>
          </cell>
        </row>
        <row r="290">
          <cell r="A290" t="str">
            <v>5995</v>
          </cell>
          <cell r="B290" t="str">
            <v>MARKNADSFÖRINGSBIDRAG</v>
          </cell>
          <cell r="C290" t="str">
            <v>Fasta kostnader</v>
          </cell>
          <cell r="D290" t="str">
            <v>Försäljning o Marknadsföring</v>
          </cell>
          <cell r="E290" t="str">
            <v>Försäljningskostnader</v>
          </cell>
          <cell r="F290" t="str">
            <v>Försäljningskostnader</v>
          </cell>
          <cell r="G290" t="str">
            <v>ANBUDSSTÖD</v>
          </cell>
        </row>
        <row r="291">
          <cell r="A291" t="str">
            <v>6010</v>
          </cell>
          <cell r="B291" t="str">
            <v>KATALOGER &amp; PRISLISTOR</v>
          </cell>
          <cell r="C291" t="str">
            <v>Fasta kostnader</v>
          </cell>
          <cell r="D291" t="str">
            <v>Försäljning o Marknadsföring</v>
          </cell>
          <cell r="E291" t="str">
            <v>Försäljningskostnader</v>
          </cell>
          <cell r="F291" t="str">
            <v>Försäljningskostnader</v>
          </cell>
          <cell r="G291" t="str">
            <v/>
          </cell>
        </row>
        <row r="292">
          <cell r="A292" t="str">
            <v>6030</v>
          </cell>
          <cell r="B292" t="str">
            <v>REKLAMATIONSKOSTNADER</v>
          </cell>
          <cell r="C292" t="str">
            <v>Fasta kostnader</v>
          </cell>
          <cell r="D292" t="str">
            <v>Försäljning o Marknadsföring</v>
          </cell>
          <cell r="E292" t="str">
            <v>Försäljningskostnader</v>
          </cell>
          <cell r="F292" t="str">
            <v>Försäljningskostnader</v>
          </cell>
          <cell r="G292"/>
        </row>
        <row r="293">
          <cell r="A293" t="str">
            <v>6040</v>
          </cell>
          <cell r="B293" t="str">
            <v>REKLAMATIONSERSÄTTNING</v>
          </cell>
          <cell r="C293" t="str">
            <v>Fasta kostnader</v>
          </cell>
          <cell r="D293" t="str">
            <v>Försäljning o Marknadsföring</v>
          </cell>
          <cell r="E293" t="str">
            <v>Försäljningskostnader</v>
          </cell>
          <cell r="F293" t="str">
            <v>Försäljningskostnader</v>
          </cell>
          <cell r="G293"/>
        </row>
        <row r="294">
          <cell r="A294" t="str">
            <v>6050</v>
          </cell>
          <cell r="B294" t="str">
            <v>FÖRSÄLJNINGSPROVISIONER</v>
          </cell>
          <cell r="C294" t="str">
            <v>Fasta kostnader</v>
          </cell>
          <cell r="D294" t="str">
            <v>Försäljning o Marknadsföring</v>
          </cell>
          <cell r="E294" t="str">
            <v>Försäljningskostnader</v>
          </cell>
          <cell r="F294" t="str">
            <v>Försäljningskostnader</v>
          </cell>
          <cell r="G294" t="str">
            <v>ej anställda</v>
          </cell>
        </row>
        <row r="295">
          <cell r="A295" t="str">
            <v>6060</v>
          </cell>
          <cell r="B295" t="str">
            <v>KREDITUPPL. &amp; INKASSO</v>
          </cell>
          <cell r="C295" t="str">
            <v>Fasta kostnader</v>
          </cell>
          <cell r="D295" t="str">
            <v>Försäljning o Marknadsföring</v>
          </cell>
          <cell r="E295" t="str">
            <v>Försäljningskostnader</v>
          </cell>
          <cell r="F295" t="str">
            <v>Försäljningskostnader</v>
          </cell>
          <cell r="G295" t="str">
            <v/>
          </cell>
        </row>
        <row r="296">
          <cell r="A296" t="str">
            <v>6071</v>
          </cell>
          <cell r="B296" t="str">
            <v>REPRESENTATION AVDR-GILL</v>
          </cell>
          <cell r="C296" t="str">
            <v>Fasta kostnader</v>
          </cell>
          <cell r="D296" t="str">
            <v>Försäljning o Marknadsföring</v>
          </cell>
          <cell r="E296" t="str">
            <v>Försäljningskostnader</v>
          </cell>
          <cell r="F296" t="str">
            <v>Försäljningskostnader</v>
          </cell>
          <cell r="G296" t="str">
            <v>mot kund el dyl</v>
          </cell>
        </row>
        <row r="297">
          <cell r="A297" t="str">
            <v>6072</v>
          </cell>
          <cell r="B297" t="str">
            <v>REPRESENTATION EJ AVDRAG</v>
          </cell>
          <cell r="C297" t="str">
            <v>Fasta kostnader</v>
          </cell>
          <cell r="D297" t="str">
            <v>Försäljning o Marknadsföring</v>
          </cell>
          <cell r="E297" t="str">
            <v>Försäljningskostnader</v>
          </cell>
          <cell r="F297" t="str">
            <v>Försäljningskostnader</v>
          </cell>
          <cell r="G297" t="str">
            <v>mot kund el dyl</v>
          </cell>
        </row>
        <row r="298">
          <cell r="A298" t="str">
            <v>6080</v>
          </cell>
          <cell r="B298" t="str">
            <v>E D I</v>
          </cell>
          <cell r="C298" t="str">
            <v>Fasta kostnader</v>
          </cell>
          <cell r="D298" t="str">
            <v>Försäljning o Marknadsföring</v>
          </cell>
          <cell r="E298" t="str">
            <v>Försäljningskostnader</v>
          </cell>
          <cell r="F298" t="str">
            <v>Försäljningskostnader</v>
          </cell>
          <cell r="G298" t="str">
            <v/>
          </cell>
        </row>
        <row r="299">
          <cell r="A299" t="str">
            <v>6090</v>
          </cell>
          <cell r="B299" t="str">
            <v>ÖVRIGA FÖRSÄLJNINGSKOSTN</v>
          </cell>
          <cell r="C299" t="str">
            <v>Fasta kostnader</v>
          </cell>
          <cell r="D299" t="str">
            <v>Försäljning o Marknadsföring</v>
          </cell>
          <cell r="E299" t="str">
            <v>Försäljningskostnader</v>
          </cell>
          <cell r="F299" t="str">
            <v>Försäljningskostnader</v>
          </cell>
          <cell r="G299" t="str">
            <v/>
          </cell>
        </row>
        <row r="300">
          <cell r="A300" t="str">
            <v>6099</v>
          </cell>
          <cell r="B300" t="str">
            <v>KONCERNBIDRAG SILJAN FOOD</v>
          </cell>
          <cell r="C300" t="str">
            <v>Fasta kostnader</v>
          </cell>
          <cell r="D300" t="str">
            <v>Försäljning o Marknadsföring</v>
          </cell>
          <cell r="E300" t="str">
            <v>Försäljningskostnader</v>
          </cell>
          <cell r="F300" t="str">
            <v>Resultat från andelar i koncernföretag</v>
          </cell>
          <cell r="G300" t="str">
            <v/>
          </cell>
        </row>
        <row r="301">
          <cell r="A301" t="str">
            <v>6110</v>
          </cell>
          <cell r="B301" t="str">
            <v>KONTORSMATERIAL</v>
          </cell>
          <cell r="C301" t="str">
            <v>Fasta kostnader</v>
          </cell>
          <cell r="D301" t="str">
            <v>Gemensamma kostnader</v>
          </cell>
          <cell r="E301" t="str">
            <v>Administration</v>
          </cell>
          <cell r="F301" t="str">
            <v>Funktionsfördelat</v>
          </cell>
          <cell r="G301" t="str">
            <v/>
          </cell>
        </row>
        <row r="302">
          <cell r="A302" t="str">
            <v>6150</v>
          </cell>
          <cell r="B302" t="str">
            <v>TRYCKSAKER</v>
          </cell>
          <cell r="C302" t="str">
            <v>Fasta kostnader</v>
          </cell>
          <cell r="D302" t="str">
            <v>Gemensamma kostnader</v>
          </cell>
          <cell r="E302" t="str">
            <v>Administration</v>
          </cell>
          <cell r="F302" t="str">
            <v>Funktionsfördelat</v>
          </cell>
          <cell r="G302" t="str">
            <v/>
          </cell>
        </row>
        <row r="303">
          <cell r="A303" t="str">
            <v>6210</v>
          </cell>
          <cell r="B303" t="str">
            <v>KORTTIDSINVENTARIER</v>
          </cell>
          <cell r="C303" t="str">
            <v>Fasta kostnader</v>
          </cell>
          <cell r="D303" t="str">
            <v>Gemensamma kostnader</v>
          </cell>
          <cell r="E303" t="str">
            <v>Administration</v>
          </cell>
          <cell r="F303" t="str">
            <v>Funktionsfördelat</v>
          </cell>
          <cell r="G303" t="str">
            <v/>
          </cell>
        </row>
        <row r="304">
          <cell r="A304" t="str">
            <v>6211</v>
          </cell>
          <cell r="B304" t="str">
            <v>TELEFON</v>
          </cell>
          <cell r="C304" t="str">
            <v>Fasta kostnader</v>
          </cell>
          <cell r="D304" t="str">
            <v>Telefoni / Post / IT</v>
          </cell>
          <cell r="E304" t="str">
            <v>Administration</v>
          </cell>
          <cell r="F304" t="str">
            <v>Funktionsfördelat</v>
          </cell>
          <cell r="G304" t="str">
            <v/>
          </cell>
        </row>
        <row r="305">
          <cell r="A305" t="str">
            <v>6212</v>
          </cell>
          <cell r="B305" t="str">
            <v>MOBILTELEFON</v>
          </cell>
          <cell r="C305" t="str">
            <v>Fasta kostnader</v>
          </cell>
          <cell r="D305" t="str">
            <v>Telefoni / Post / IT</v>
          </cell>
          <cell r="E305" t="str">
            <v>Administration</v>
          </cell>
          <cell r="F305" t="str">
            <v>Funktionsfördelat</v>
          </cell>
          <cell r="G305" t="str">
            <v/>
          </cell>
        </row>
        <row r="306">
          <cell r="A306" t="str">
            <v>6214</v>
          </cell>
          <cell r="B306" t="str">
            <v>FAX</v>
          </cell>
          <cell r="C306" t="str">
            <v>Fasta kostnader</v>
          </cell>
          <cell r="D306" t="str">
            <v>Telefoni / Post / IT</v>
          </cell>
          <cell r="E306" t="str">
            <v>Administration</v>
          </cell>
          <cell r="F306" t="str">
            <v>Funktionsfördelat</v>
          </cell>
          <cell r="G306" t="str">
            <v/>
          </cell>
        </row>
        <row r="307">
          <cell r="A307" t="str">
            <v>6220</v>
          </cell>
          <cell r="B307" t="str">
            <v>HEMSIDA/INTERNET</v>
          </cell>
          <cell r="C307" t="str">
            <v>Fasta kostnader</v>
          </cell>
          <cell r="D307" t="str">
            <v>Telefoni / Post / IT</v>
          </cell>
          <cell r="E307" t="str">
            <v>Administration</v>
          </cell>
          <cell r="F307" t="str">
            <v>Funktionsfördelat</v>
          </cell>
          <cell r="G307" t="str">
            <v/>
          </cell>
        </row>
        <row r="308">
          <cell r="A308" t="str">
            <v>6230</v>
          </cell>
          <cell r="B308" t="str">
            <v>DATAKOMMUNIKATION</v>
          </cell>
          <cell r="C308" t="str">
            <v>Fasta kostnader</v>
          </cell>
          <cell r="D308" t="str">
            <v>Telefoni / Post / IT</v>
          </cell>
          <cell r="E308" t="str">
            <v>Administration</v>
          </cell>
          <cell r="F308" t="str">
            <v>Funktionsfördelat</v>
          </cell>
          <cell r="G308" t="str">
            <v>MODEM/MOBILT</v>
          </cell>
        </row>
        <row r="309">
          <cell r="A309" t="str">
            <v>6250</v>
          </cell>
          <cell r="B309" t="str">
            <v>POSTBEFORDRAN</v>
          </cell>
          <cell r="C309" t="str">
            <v>Fasta kostnader</v>
          </cell>
          <cell r="D309" t="str">
            <v>Telefoni / Post / IT</v>
          </cell>
          <cell r="E309" t="str">
            <v>Administration</v>
          </cell>
          <cell r="F309" t="str">
            <v>Funktionsfördelat</v>
          </cell>
          <cell r="G309" t="str">
            <v/>
          </cell>
        </row>
        <row r="310">
          <cell r="A310" t="str">
            <v>6310</v>
          </cell>
          <cell r="B310" t="str">
            <v>FÖRETAGSFÖRSÄKRING</v>
          </cell>
          <cell r="C310" t="str">
            <v>Fasta kostnader</v>
          </cell>
          <cell r="D310" t="str">
            <v>Gemensamma kostnader</v>
          </cell>
          <cell r="E310" t="str">
            <v>Administration</v>
          </cell>
          <cell r="F310" t="str">
            <v>Administrationskostnader</v>
          </cell>
          <cell r="G310" t="str">
            <v/>
          </cell>
        </row>
        <row r="311">
          <cell r="A311" t="str">
            <v>6320</v>
          </cell>
          <cell r="B311" t="str">
            <v>MILJÖFÖRSÄKRING</v>
          </cell>
          <cell r="C311" t="str">
            <v>Fasta kostnader</v>
          </cell>
          <cell r="D311" t="str">
            <v>Gemensamma kostnader</v>
          </cell>
          <cell r="E311" t="str">
            <v>Administration</v>
          </cell>
          <cell r="F311" t="str">
            <v>Administrationskostnader</v>
          </cell>
          <cell r="G311" t="str">
            <v/>
          </cell>
        </row>
        <row r="312">
          <cell r="A312" t="str">
            <v>6351</v>
          </cell>
          <cell r="B312" t="str">
            <v>KUNDFÖRLUSTER FAKTISKA</v>
          </cell>
          <cell r="C312" t="str">
            <v>Fasta kostnader</v>
          </cell>
          <cell r="D312" t="str">
            <v>Försäljning o Marknadsföring</v>
          </cell>
          <cell r="E312" t="str">
            <v>Administration</v>
          </cell>
          <cell r="F312" t="str">
            <v>Försäljningskostnader</v>
          </cell>
          <cell r="G312" t="str">
            <v/>
          </cell>
        </row>
        <row r="313">
          <cell r="A313" t="str">
            <v>6352</v>
          </cell>
          <cell r="B313" t="str">
            <v>KUNDFÖRLUSTER BEFARADE</v>
          </cell>
          <cell r="C313" t="str">
            <v>Fasta kostnader</v>
          </cell>
          <cell r="D313" t="str">
            <v>Försäljning o Marknadsföring</v>
          </cell>
          <cell r="E313" t="str">
            <v>Administration</v>
          </cell>
          <cell r="F313" t="str">
            <v>Försäljningskostnader</v>
          </cell>
          <cell r="G313" t="str">
            <v>bokslut</v>
          </cell>
        </row>
        <row r="314">
          <cell r="A314" t="str">
            <v>6360</v>
          </cell>
          <cell r="B314" t="str">
            <v>GARANTIKOSTNADER</v>
          </cell>
          <cell r="C314" t="str">
            <v>Fasta kostnader</v>
          </cell>
          <cell r="D314" t="str">
            <v>Försäljning o Marknadsföring</v>
          </cell>
          <cell r="E314" t="str">
            <v>Administration</v>
          </cell>
          <cell r="F314" t="str">
            <v>Försäljningskostnader</v>
          </cell>
          <cell r="G314" t="str">
            <v>SWEDISH MEATS</v>
          </cell>
        </row>
        <row r="315">
          <cell r="A315" t="str">
            <v>6370</v>
          </cell>
          <cell r="B315" t="str">
            <v>BEVAKNINGSKOSTNADER</v>
          </cell>
          <cell r="C315" t="str">
            <v>Fasta kostnader</v>
          </cell>
          <cell r="D315" t="str">
            <v>Gemensamma kostnader</v>
          </cell>
          <cell r="E315" t="str">
            <v>Administration</v>
          </cell>
          <cell r="F315" t="str">
            <v>Administrationskostnader</v>
          </cell>
          <cell r="G315" t="str">
            <v>Securitas/SOS Alarm</v>
          </cell>
        </row>
        <row r="316">
          <cell r="A316" t="str">
            <v>6410</v>
          </cell>
          <cell r="B316" t="str">
            <v>STYRELSEARVODEN</v>
          </cell>
          <cell r="C316" t="str">
            <v>Fasta kostnader</v>
          </cell>
          <cell r="D316" t="str">
            <v>Gemensamma kostnader</v>
          </cell>
          <cell r="E316" t="str">
            <v>Administration</v>
          </cell>
          <cell r="F316" t="str">
            <v>Administrationskostnader</v>
          </cell>
          <cell r="G316" t="str">
            <v/>
          </cell>
        </row>
        <row r="317">
          <cell r="A317" t="str">
            <v>6415</v>
          </cell>
          <cell r="B317" t="str">
            <v>VPC-KOSTNAD</v>
          </cell>
          <cell r="C317" t="str">
            <v>Fasta kostnader</v>
          </cell>
          <cell r="D317" t="str">
            <v>Gemensamma kostnader</v>
          </cell>
          <cell r="E317" t="str">
            <v>Administration</v>
          </cell>
          <cell r="F317" t="str">
            <v>Administrationskostnader</v>
          </cell>
          <cell r="G317" t="str">
            <v/>
          </cell>
        </row>
        <row r="318">
          <cell r="A318" t="str">
            <v>6420</v>
          </cell>
          <cell r="B318" t="str">
            <v>REVISIONSARVODE</v>
          </cell>
          <cell r="C318" t="str">
            <v>Fasta kostnader</v>
          </cell>
          <cell r="D318" t="str">
            <v>Konsultkostnader</v>
          </cell>
          <cell r="E318" t="str">
            <v>Administration</v>
          </cell>
          <cell r="F318" t="str">
            <v>Administrationskostnader</v>
          </cell>
          <cell r="G318" t="str">
            <v/>
          </cell>
        </row>
        <row r="319">
          <cell r="A319" t="str">
            <v>6430</v>
          </cell>
          <cell r="B319" t="str">
            <v>KONFERNS EXTERN</v>
          </cell>
          <cell r="C319" t="str">
            <v>Fasta kostnader</v>
          </cell>
          <cell r="D319" t="str">
            <v>Gemensamma kostnader</v>
          </cell>
          <cell r="E319" t="str">
            <v>Administration</v>
          </cell>
          <cell r="F319" t="str">
            <v>Funktionsfördelat</v>
          </cell>
          <cell r="G319" t="str">
            <v/>
          </cell>
        </row>
        <row r="320">
          <cell r="A320" t="str">
            <v>6440</v>
          </cell>
          <cell r="B320" t="str">
            <v>KONFERENS INTERN</v>
          </cell>
          <cell r="C320" t="str">
            <v>Fasta kostnader</v>
          </cell>
          <cell r="D320" t="str">
            <v>Gemensamma kostnader</v>
          </cell>
          <cell r="E320" t="str">
            <v>Administration</v>
          </cell>
          <cell r="F320" t="str">
            <v>Funktionsfördelat</v>
          </cell>
          <cell r="G320" t="str">
            <v/>
          </cell>
        </row>
        <row r="321">
          <cell r="A321" t="str">
            <v>6490</v>
          </cell>
          <cell r="B321" t="str">
            <v>ÖVR FÖRVALTNINGSKOSTNADER</v>
          </cell>
          <cell r="C321" t="str">
            <v>Fasta kostnader</v>
          </cell>
          <cell r="D321" t="str">
            <v>Gemensamma kostnader</v>
          </cell>
          <cell r="E321" t="str">
            <v>Administration</v>
          </cell>
          <cell r="F321" t="str">
            <v>Funktionsfördelat</v>
          </cell>
          <cell r="G321" t="str">
            <v/>
          </cell>
        </row>
        <row r="322">
          <cell r="A322" t="str">
            <v>6500</v>
          </cell>
          <cell r="B322" t="str">
            <v>REP/UNDERHÅLL KONTORSINV</v>
          </cell>
          <cell r="C322" t="str">
            <v>Fasta kostnader</v>
          </cell>
          <cell r="D322" t="str">
            <v>Gemensamma kostnader</v>
          </cell>
          <cell r="E322" t="str">
            <v>Administration</v>
          </cell>
          <cell r="F322" t="str">
            <v>Funktionsfördelat</v>
          </cell>
          <cell r="G322" t="str">
            <v/>
          </cell>
        </row>
        <row r="323">
          <cell r="A323" t="str">
            <v>6520</v>
          </cell>
          <cell r="B323" t="str">
            <v>UNDERHÅLL IT-SYSTEM</v>
          </cell>
          <cell r="C323" t="str">
            <v>Fasta kostnader</v>
          </cell>
          <cell r="D323" t="str">
            <v>Telefoni / Post / IT</v>
          </cell>
          <cell r="E323" t="str">
            <v>Administration</v>
          </cell>
          <cell r="F323" t="str">
            <v>Funktionsfördelat</v>
          </cell>
          <cell r="G323" t="str">
            <v/>
          </cell>
        </row>
        <row r="324">
          <cell r="A324" t="str">
            <v>6530</v>
          </cell>
          <cell r="B324" t="str">
            <v>REDOVISNINGSTJÄNSTER</v>
          </cell>
          <cell r="C324" t="str">
            <v>Fasta kostnader</v>
          </cell>
          <cell r="D324" t="str">
            <v>Konsultkostnader</v>
          </cell>
          <cell r="E324" t="str">
            <v>Administration</v>
          </cell>
          <cell r="F324" t="str">
            <v>Funktionsfördelat</v>
          </cell>
          <cell r="G324" t="str">
            <v/>
          </cell>
        </row>
        <row r="325">
          <cell r="A325" t="str">
            <v>6535</v>
          </cell>
          <cell r="B325" t="str">
            <v>ADVOKATKOSTNADER</v>
          </cell>
          <cell r="C325" t="str">
            <v>Fasta kostnader</v>
          </cell>
          <cell r="D325" t="str">
            <v>Konsultkostnader</v>
          </cell>
          <cell r="E325" t="str">
            <v>Administration</v>
          </cell>
          <cell r="F325" t="str">
            <v>Funktionsfördelat</v>
          </cell>
          <cell r="G325" t="str">
            <v/>
          </cell>
        </row>
        <row r="326">
          <cell r="A326" t="str">
            <v>6540</v>
          </cell>
          <cell r="B326" t="str">
            <v>ADB-TJÄNSTER</v>
          </cell>
          <cell r="C326" t="str">
            <v>Fasta kostnader</v>
          </cell>
          <cell r="D326" t="str">
            <v>Telefoni / Post / IT</v>
          </cell>
          <cell r="E326" t="str">
            <v>Administration</v>
          </cell>
          <cell r="F326" t="str">
            <v>Funktionsfördelat</v>
          </cell>
          <cell r="G326" t="str">
            <v/>
          </cell>
        </row>
        <row r="327">
          <cell r="A327" t="str">
            <v>6550</v>
          </cell>
          <cell r="B327" t="str">
            <v>KONSULTARVODEN</v>
          </cell>
          <cell r="C327" t="str">
            <v>Fasta kostnader</v>
          </cell>
          <cell r="D327" t="str">
            <v>Konsultkostnader</v>
          </cell>
          <cell r="E327" t="str">
            <v>Administration</v>
          </cell>
          <cell r="F327" t="str">
            <v>Funktionsfördelat</v>
          </cell>
          <cell r="G327" t="str">
            <v/>
          </cell>
        </row>
        <row r="328">
          <cell r="A328" t="str">
            <v>6555</v>
          </cell>
          <cell r="B328" t="str">
            <v>KVALITETSSÄKRING</v>
          </cell>
          <cell r="C328" t="str">
            <v>Fasta kostnader</v>
          </cell>
          <cell r="D328" t="str">
            <v>Gemensamma kostnader</v>
          </cell>
          <cell r="E328" t="str">
            <v>Administration</v>
          </cell>
          <cell r="F328" t="str">
            <v>Funktionsfördelat</v>
          </cell>
          <cell r="G328" t="str">
            <v>ISO,EFSIS,BRC,SMART,KRAV</v>
          </cell>
        </row>
        <row r="329">
          <cell r="A329" t="str">
            <v>6560</v>
          </cell>
          <cell r="B329" t="str">
            <v>SERVICEAVGIFT, BRANSCHORG</v>
          </cell>
          <cell r="C329" t="str">
            <v>Fasta kostnader</v>
          </cell>
          <cell r="D329" t="str">
            <v>Gemensamma kostnader</v>
          </cell>
          <cell r="E329" t="str">
            <v>Administration</v>
          </cell>
          <cell r="F329" t="str">
            <v>Funktionsfördelat</v>
          </cell>
          <cell r="G329" t="str">
            <v>SAF o dyl</v>
          </cell>
        </row>
        <row r="330">
          <cell r="A330" t="str">
            <v>6570</v>
          </cell>
          <cell r="B330" t="str">
            <v>BANKKOSTNADER</v>
          </cell>
          <cell r="C330" t="str">
            <v>Fasta kostnader</v>
          </cell>
          <cell r="D330" t="str">
            <v>Gemensamma kostnader</v>
          </cell>
          <cell r="E330" t="str">
            <v>Administration</v>
          </cell>
          <cell r="F330" t="str">
            <v>Funktionsfördelat</v>
          </cell>
          <cell r="G330" t="str">
            <v/>
          </cell>
        </row>
        <row r="331">
          <cell r="A331" t="str">
            <v>6590</v>
          </cell>
          <cell r="B331" t="str">
            <v>ÖVRIGA EXTERNA TJÄNSTER</v>
          </cell>
          <cell r="C331" t="str">
            <v>Fasta kostnader</v>
          </cell>
          <cell r="D331" t="str">
            <v>Konsultkostnader</v>
          </cell>
          <cell r="E331" t="str">
            <v>Administration</v>
          </cell>
          <cell r="F331" t="str">
            <v>Funktionsfördelat</v>
          </cell>
          <cell r="G331" t="str">
            <v/>
          </cell>
        </row>
        <row r="332">
          <cell r="A332" t="str">
            <v>6955</v>
          </cell>
          <cell r="B332" t="str">
            <v>MKB</v>
          </cell>
          <cell r="C332" t="str">
            <v>Fasta kostnader</v>
          </cell>
          <cell r="D332" t="str">
            <v>Gemensamma kostnader</v>
          </cell>
          <cell r="E332" t="str">
            <v>Administration</v>
          </cell>
          <cell r="F332" t="str">
            <v>Funktionsfördelat</v>
          </cell>
          <cell r="G332" t="str">
            <v>Miljökonsekvensbeskrivn</v>
          </cell>
        </row>
        <row r="333">
          <cell r="A333" t="str">
            <v>6970</v>
          </cell>
          <cell r="B333" t="str">
            <v>TIDNINGAR/TIDSKRIFTER/TV</v>
          </cell>
          <cell r="C333" t="str">
            <v>Fasta kostnader</v>
          </cell>
          <cell r="D333" t="str">
            <v>Gemensamma kostnader</v>
          </cell>
          <cell r="E333" t="str">
            <v>Administration</v>
          </cell>
          <cell r="F333" t="str">
            <v>Funktionsfördelat</v>
          </cell>
          <cell r="G333" t="str">
            <v/>
          </cell>
        </row>
        <row r="334">
          <cell r="A334" t="str">
            <v>6981</v>
          </cell>
          <cell r="B334" t="str">
            <v>FÖRENINGSAVGIFTER AVDRAG</v>
          </cell>
          <cell r="C334" t="str">
            <v>Fasta kostnader</v>
          </cell>
          <cell r="D334" t="str">
            <v>Gemensamma kostnader</v>
          </cell>
          <cell r="E334" t="str">
            <v>Administration</v>
          </cell>
          <cell r="F334" t="str">
            <v>Funktionsfördelat</v>
          </cell>
          <cell r="G334" t="str">
            <v>avdragsgilla</v>
          </cell>
        </row>
        <row r="335">
          <cell r="A335" t="str">
            <v>6982</v>
          </cell>
          <cell r="B335" t="str">
            <v>FÖRENINGSAVGIFTER EJ AVDR</v>
          </cell>
          <cell r="C335" t="str">
            <v>Fasta kostnader</v>
          </cell>
          <cell r="D335" t="str">
            <v>Gemensamma kostnader</v>
          </cell>
          <cell r="E335" t="str">
            <v>Administration</v>
          </cell>
          <cell r="F335" t="str">
            <v>Funktionsfördelat</v>
          </cell>
          <cell r="G335" t="str">
            <v>ej avdragsgilla</v>
          </cell>
        </row>
        <row r="336">
          <cell r="A336" t="str">
            <v>6991</v>
          </cell>
          <cell r="B336" t="str">
            <v>DIV KOSTNADER AVDRAG</v>
          </cell>
          <cell r="C336" t="str">
            <v>Fasta kostnader</v>
          </cell>
          <cell r="D336" t="str">
            <v>Gemensamma kostnader</v>
          </cell>
          <cell r="E336" t="str">
            <v>Administration</v>
          </cell>
          <cell r="F336" t="str">
            <v>Funktionsfördelat</v>
          </cell>
          <cell r="G336" t="str">
            <v/>
          </cell>
        </row>
        <row r="337">
          <cell r="A337" t="str">
            <v>6992</v>
          </cell>
          <cell r="B337" t="str">
            <v>DIV KOSTNADER EJ AVDRAG</v>
          </cell>
          <cell r="C337" t="str">
            <v>Fasta kostnader</v>
          </cell>
          <cell r="D337" t="str">
            <v>Gemensamma kostnader</v>
          </cell>
          <cell r="E337" t="str">
            <v>Administration</v>
          </cell>
          <cell r="F337" t="str">
            <v>Funktionsfördelat</v>
          </cell>
          <cell r="G337" t="str">
            <v/>
          </cell>
        </row>
        <row r="338">
          <cell r="A338" t="str">
            <v>6993</v>
          </cell>
          <cell r="B338" t="str">
            <v>GÅVOR &amp; BIDRAG</v>
          </cell>
          <cell r="C338" t="str">
            <v>Fasta kostnader</v>
          </cell>
          <cell r="D338" t="str">
            <v>Försäljning o Marknadsföring</v>
          </cell>
          <cell r="E338" t="str">
            <v>Administration</v>
          </cell>
          <cell r="F338" t="str">
            <v>Funktionsfördelat</v>
          </cell>
          <cell r="G338" t="str">
            <v>ej avdragsgilla</v>
          </cell>
        </row>
        <row r="339">
          <cell r="A339" t="str">
            <v>6995</v>
          </cell>
          <cell r="B339" t="str">
            <v>RESTAVGIFTER</v>
          </cell>
          <cell r="C339" t="str">
            <v>Fasta kostnader</v>
          </cell>
          <cell r="D339" t="str">
            <v>Gemensamma kostnader</v>
          </cell>
          <cell r="E339" t="str">
            <v>Administration</v>
          </cell>
          <cell r="F339" t="str">
            <v>Funktionsfördelat</v>
          </cell>
          <cell r="G339" t="str">
            <v>ej avdragsgilla</v>
          </cell>
        </row>
        <row r="340">
          <cell r="A340" t="str">
            <v>7000</v>
          </cell>
          <cell r="B340" t="str">
            <v>BONUS PERSONAL</v>
          </cell>
          <cell r="C340" t="str">
            <v>Fasta kostnader</v>
          </cell>
          <cell r="D340" t="str">
            <v>Personalkostnader</v>
          </cell>
          <cell r="E340" t="str">
            <v>Löner</v>
          </cell>
          <cell r="F340" t="str">
            <v>Funktionsfördelat</v>
          </cell>
          <cell r="G340" t="str">
            <v/>
          </cell>
        </row>
        <row r="341">
          <cell r="A341" t="str">
            <v>7010</v>
          </cell>
          <cell r="B341" t="str">
            <v>LÖN SLAKT/FABRIK</v>
          </cell>
          <cell r="C341" t="str">
            <v>Fasta kostnader</v>
          </cell>
          <cell r="D341" t="str">
            <v>Personalkostnader</v>
          </cell>
          <cell r="E341" t="str">
            <v>Löner</v>
          </cell>
          <cell r="F341" t="str">
            <v>Funktionsfördelat</v>
          </cell>
          <cell r="G341" t="str">
            <v>arbetad tid</v>
          </cell>
        </row>
        <row r="342">
          <cell r="A342" t="str">
            <v>7011</v>
          </cell>
          <cell r="B342" t="str">
            <v>LÖN X-PERS SL/FA</v>
          </cell>
          <cell r="C342" t="str">
            <v>Fasta kostnader</v>
          </cell>
          <cell r="D342" t="str">
            <v>Personalkostnader</v>
          </cell>
          <cell r="E342" t="str">
            <v>Löner</v>
          </cell>
          <cell r="F342" t="str">
            <v>Funktionsfördelat</v>
          </cell>
          <cell r="G342" t="str">
            <v/>
          </cell>
        </row>
        <row r="343">
          <cell r="A343" t="str">
            <v>7012</v>
          </cell>
          <cell r="B343" t="str">
            <v>LIVSARBETSTID SLAKT/FABR</v>
          </cell>
          <cell r="C343" t="str">
            <v>Fasta kostnader</v>
          </cell>
          <cell r="D343" t="str">
            <v>Personalkostnader</v>
          </cell>
          <cell r="E343" t="str">
            <v>Löner</v>
          </cell>
          <cell r="F343" t="str">
            <v>Funktionsfördelat</v>
          </cell>
          <cell r="G343" t="str">
            <v>arbetstidskonto</v>
          </cell>
        </row>
        <row r="344">
          <cell r="A344" t="str">
            <v>7019</v>
          </cell>
          <cell r="B344" t="str">
            <v>UPPL LÖNER SL/FA</v>
          </cell>
          <cell r="C344" t="str">
            <v>Fasta kostnader</v>
          </cell>
          <cell r="D344" t="str">
            <v>Personalkostnader</v>
          </cell>
          <cell r="E344" t="str">
            <v>Löner</v>
          </cell>
          <cell r="F344" t="str">
            <v>Funktionsfördelat</v>
          </cell>
          <cell r="G344" t="str">
            <v>bokslut</v>
          </cell>
        </row>
        <row r="345">
          <cell r="A345" t="str">
            <v>7080</v>
          </cell>
          <cell r="B345" t="str">
            <v>LÖN SL/FA EJ ARB TID</v>
          </cell>
          <cell r="C345" t="str">
            <v>Fasta kostnader</v>
          </cell>
          <cell r="D345" t="str">
            <v>Personalkostnader</v>
          </cell>
          <cell r="E345" t="str">
            <v>Löner</v>
          </cell>
          <cell r="F345" t="str">
            <v>Funktionsfördelat</v>
          </cell>
          <cell r="G345" t="str">
            <v>ej arbetad tid</v>
          </cell>
        </row>
        <row r="346">
          <cell r="A346" t="str">
            <v>7081</v>
          </cell>
          <cell r="B346" t="str">
            <v>SJUKLÖN SL/FAB</v>
          </cell>
          <cell r="C346" t="str">
            <v>Fasta kostnader</v>
          </cell>
          <cell r="D346" t="str">
            <v>Personalkostnader</v>
          </cell>
          <cell r="E346" t="str">
            <v>Sjuklön</v>
          </cell>
          <cell r="F346" t="str">
            <v>Funktionsfördelat</v>
          </cell>
          <cell r="G346" t="str">
            <v>ej arbetad tid</v>
          </cell>
        </row>
        <row r="347">
          <cell r="A347" t="str">
            <v>7082</v>
          </cell>
          <cell r="B347" t="str">
            <v>FACKLIGT ARBETE</v>
          </cell>
          <cell r="C347" t="str">
            <v>Fasta kostnader</v>
          </cell>
          <cell r="D347" t="str">
            <v>Personalkostnader</v>
          </cell>
          <cell r="E347" t="str">
            <v>Övrigt</v>
          </cell>
          <cell r="F347" t="str">
            <v>Funktionsfördelat</v>
          </cell>
          <cell r="G347" t="str">
            <v>ej arbetad tid</v>
          </cell>
        </row>
        <row r="348">
          <cell r="A348" t="str">
            <v>7083</v>
          </cell>
          <cell r="B348" t="str">
            <v>SJUKFÖRSÄKR AVGIFT KOLL</v>
          </cell>
          <cell r="C348" t="str">
            <v>Fasta kostnader</v>
          </cell>
          <cell r="D348" t="str">
            <v>Personalkostnader</v>
          </cell>
          <cell r="E348" t="str">
            <v>Övrigt</v>
          </cell>
          <cell r="F348" t="str">
            <v>Funktionsfördelat</v>
          </cell>
          <cell r="G348" t="str">
            <v>särsk sjukförsäkringsavg</v>
          </cell>
        </row>
        <row r="349">
          <cell r="A349" t="str">
            <v>7090</v>
          </cell>
          <cell r="B349" t="str">
            <v>FÖRÄNDR SEMESTSKULD SL/FA</v>
          </cell>
          <cell r="C349" t="str">
            <v>Fasta kostnader</v>
          </cell>
          <cell r="D349" t="str">
            <v>Personalkostnader</v>
          </cell>
          <cell r="E349" t="str">
            <v>Semester</v>
          </cell>
          <cell r="F349" t="str">
            <v>Funktionsfördelat</v>
          </cell>
          <cell r="G349" t="str">
            <v>kollektiva</v>
          </cell>
        </row>
        <row r="350">
          <cell r="A350" t="str">
            <v>7210</v>
          </cell>
          <cell r="B350" t="str">
            <v>LÖN ADM/FÖRSÄLJN/LEDN</v>
          </cell>
          <cell r="C350" t="str">
            <v>Fasta kostnader</v>
          </cell>
          <cell r="D350" t="str">
            <v>Personalkostnader</v>
          </cell>
          <cell r="E350" t="str">
            <v>Löner</v>
          </cell>
          <cell r="F350" t="str">
            <v>Funktionsfördelat</v>
          </cell>
          <cell r="G350" t="str">
            <v>arbetad tid</v>
          </cell>
        </row>
        <row r="351">
          <cell r="A351" t="str">
            <v>7211</v>
          </cell>
          <cell r="B351" t="str">
            <v>LÖN X-PERS ADM/FÖRS/LED</v>
          </cell>
          <cell r="C351" t="str">
            <v>Fasta kostnader</v>
          </cell>
          <cell r="D351" t="str">
            <v>Personalkostnader</v>
          </cell>
          <cell r="E351" t="str">
            <v>Löner</v>
          </cell>
          <cell r="F351" t="str">
            <v>Funktionsfördelat</v>
          </cell>
          <cell r="G351" t="str">
            <v>arbetad tid</v>
          </cell>
        </row>
        <row r="352">
          <cell r="A352" t="str">
            <v>7212</v>
          </cell>
          <cell r="B352" t="str">
            <v>LIVSARBETSTID TJÄNSTEMÄN</v>
          </cell>
          <cell r="C352" t="str">
            <v>Fasta kostnader</v>
          </cell>
          <cell r="D352" t="str">
            <v>Personalkostnader</v>
          </cell>
          <cell r="E352" t="str">
            <v>Löner</v>
          </cell>
          <cell r="F352" t="str">
            <v>Funktionsfördelat</v>
          </cell>
          <cell r="G352" t="str">
            <v>arbetstidskonto</v>
          </cell>
        </row>
        <row r="353">
          <cell r="A353" t="str">
            <v>7280</v>
          </cell>
          <cell r="B353" t="str">
            <v>LÖN ADM/FÖRS/LEDN EJ AR</v>
          </cell>
          <cell r="C353" t="str">
            <v>Fasta kostnader</v>
          </cell>
          <cell r="D353" t="str">
            <v>Personalkostnader</v>
          </cell>
          <cell r="E353" t="str">
            <v>Löner</v>
          </cell>
          <cell r="F353" t="str">
            <v>Funktionsfördelat</v>
          </cell>
          <cell r="G353" t="str">
            <v>ej arbetad tid</v>
          </cell>
        </row>
        <row r="354">
          <cell r="A354" t="str">
            <v>7281</v>
          </cell>
          <cell r="B354" t="str">
            <v>SJUKLÖN ADM/FÖRS/LEDN</v>
          </cell>
          <cell r="C354" t="str">
            <v>Fasta kostnader</v>
          </cell>
          <cell r="D354" t="str">
            <v>Personalkostnader</v>
          </cell>
          <cell r="E354" t="str">
            <v>Sjuklön</v>
          </cell>
          <cell r="F354" t="str">
            <v>Funktionsfördelat</v>
          </cell>
          <cell r="G354" t="str">
            <v>ej arbetad tid</v>
          </cell>
        </row>
        <row r="355">
          <cell r="A355" t="str">
            <v>7283</v>
          </cell>
          <cell r="B355" t="str">
            <v>SJUKFÖRSÄKRINGSAVGIFT TJM</v>
          </cell>
          <cell r="C355" t="str">
            <v>Fasta kostnader</v>
          </cell>
          <cell r="D355" t="str">
            <v>Personalkostnader</v>
          </cell>
          <cell r="E355" t="str">
            <v>Övrigt</v>
          </cell>
          <cell r="F355" t="str">
            <v>Funktionsfördelat</v>
          </cell>
          <cell r="G355" t="str">
            <v>särsk sjukförsäkringsavg</v>
          </cell>
        </row>
        <row r="356">
          <cell r="A356" t="str">
            <v>7290</v>
          </cell>
          <cell r="B356" t="str">
            <v>FÖRÄNDR SEMESTERSKULD TJM</v>
          </cell>
          <cell r="C356" t="str">
            <v>Fasta kostnader</v>
          </cell>
          <cell r="D356" t="str">
            <v>Personalkostnader</v>
          </cell>
          <cell r="E356" t="str">
            <v>Semester</v>
          </cell>
          <cell r="F356" t="str">
            <v>Funktionsfördelat</v>
          </cell>
          <cell r="G356" t="str">
            <v>tjänstemän/ledning</v>
          </cell>
        </row>
        <row r="357">
          <cell r="A357" t="str">
            <v>7299</v>
          </cell>
          <cell r="B357" t="str">
            <v>UPPLUPNA LÖNER TJM</v>
          </cell>
          <cell r="C357" t="str">
            <v>Fasta kostnader</v>
          </cell>
          <cell r="D357" t="str">
            <v>Personalkostnader</v>
          </cell>
          <cell r="E357" t="str">
            <v>Löner</v>
          </cell>
          <cell r="F357" t="str">
            <v>Funktionsfördelat</v>
          </cell>
          <cell r="G357" t="str">
            <v/>
          </cell>
        </row>
        <row r="358">
          <cell r="A358" t="str">
            <v>7321</v>
          </cell>
          <cell r="B358" t="str">
            <v>TRAKT SKATTEFRIA SVE</v>
          </cell>
          <cell r="C358" t="str">
            <v>Fasta kostnader</v>
          </cell>
          <cell r="D358" t="str">
            <v>Personalkostnader</v>
          </cell>
          <cell r="E358" t="str">
            <v>Löner</v>
          </cell>
          <cell r="F358" t="str">
            <v>Funktionsfördelat</v>
          </cell>
          <cell r="G358" t="str">
            <v/>
          </cell>
        </row>
        <row r="359">
          <cell r="A359" t="str">
            <v>7322</v>
          </cell>
          <cell r="B359" t="str">
            <v>TRAKT SKATTEPLIKT SVE</v>
          </cell>
          <cell r="C359" t="str">
            <v>Fasta kostnader</v>
          </cell>
          <cell r="D359" t="str">
            <v>Personalkostnader</v>
          </cell>
          <cell r="E359" t="str">
            <v>Löner</v>
          </cell>
          <cell r="F359" t="str">
            <v>Funktionsfördelat</v>
          </cell>
          <cell r="G359" t="str">
            <v/>
          </cell>
        </row>
        <row r="360">
          <cell r="A360" t="str">
            <v>7323</v>
          </cell>
          <cell r="B360" t="str">
            <v>TRAKT SKATTEFRIA UTLAND</v>
          </cell>
          <cell r="C360" t="str">
            <v>Fasta kostnader</v>
          </cell>
          <cell r="D360" t="str">
            <v>Personalkostnader</v>
          </cell>
          <cell r="E360" t="str">
            <v>Löner</v>
          </cell>
          <cell r="F360" t="str">
            <v>Funktionsfördelat</v>
          </cell>
          <cell r="G360" t="str">
            <v/>
          </cell>
        </row>
        <row r="361">
          <cell r="A361" t="str">
            <v>7331</v>
          </cell>
          <cell r="B361" t="str">
            <v>BILERSÄTTNING SKATTEFRI</v>
          </cell>
          <cell r="C361" t="str">
            <v>Fasta kostnader</v>
          </cell>
          <cell r="D361" t="str">
            <v>Personalkostnader</v>
          </cell>
          <cell r="E361" t="str">
            <v>Löner</v>
          </cell>
          <cell r="F361" t="str">
            <v>Funktionsfördelat</v>
          </cell>
          <cell r="G361" t="str">
            <v/>
          </cell>
        </row>
        <row r="362">
          <cell r="A362" t="str">
            <v>7332</v>
          </cell>
          <cell r="B362" t="str">
            <v>BILERSÄTTNING SKATTEPLIKT</v>
          </cell>
          <cell r="C362" t="str">
            <v>Fasta kostnader</v>
          </cell>
          <cell r="D362" t="str">
            <v>Personalkostnader</v>
          </cell>
          <cell r="E362" t="str">
            <v>Löner</v>
          </cell>
          <cell r="F362" t="str">
            <v>Funktionsfördelat</v>
          </cell>
          <cell r="G362" t="str">
            <v/>
          </cell>
        </row>
        <row r="363">
          <cell r="A363" t="str">
            <v>7381</v>
          </cell>
          <cell r="B363" t="str">
            <v>KOSTN FRI BOSTAD</v>
          </cell>
          <cell r="C363" t="str">
            <v>Fasta kostnader</v>
          </cell>
          <cell r="D363" t="str">
            <v>Personalkostnader</v>
          </cell>
          <cell r="E363" t="str">
            <v>Löner</v>
          </cell>
          <cell r="F363" t="str">
            <v>Funktionsfördelat</v>
          </cell>
          <cell r="G363" t="str">
            <v/>
          </cell>
        </row>
        <row r="364">
          <cell r="A364" t="str">
            <v>7383</v>
          </cell>
          <cell r="B364" t="str">
            <v>HYRA/TVÄTT ARB KLÄDER</v>
          </cell>
          <cell r="C364" t="str">
            <v>Fasta kostnader</v>
          </cell>
          <cell r="D364" t="str">
            <v>Personalkostnader</v>
          </cell>
          <cell r="E364" t="str">
            <v>Löner</v>
          </cell>
          <cell r="F364" t="str">
            <v>Funktionsfördelat</v>
          </cell>
          <cell r="G364" t="str">
            <v/>
          </cell>
        </row>
        <row r="365">
          <cell r="A365" t="str">
            <v>7384</v>
          </cell>
          <cell r="B365" t="str">
            <v>KOSTN FRIA ARBETSKLÄDER</v>
          </cell>
          <cell r="C365" t="str">
            <v>Fasta kostnader</v>
          </cell>
          <cell r="D365" t="str">
            <v>Personalkostnader</v>
          </cell>
          <cell r="E365" t="str">
            <v>Löner</v>
          </cell>
          <cell r="F365" t="str">
            <v>Funktionsfördelat</v>
          </cell>
          <cell r="G365" t="str">
            <v>Inköp av kläder</v>
          </cell>
        </row>
        <row r="366">
          <cell r="A366" t="str">
            <v>7385</v>
          </cell>
          <cell r="B366" t="str">
            <v>BILFÖRMÅN TJÄNSTEBIL</v>
          </cell>
          <cell r="C366" t="str">
            <v>Fasta kostnader</v>
          </cell>
          <cell r="D366" t="str">
            <v>Personalkostnader</v>
          </cell>
          <cell r="E366" t="str">
            <v>Löner</v>
          </cell>
          <cell r="F366" t="str">
            <v>Funktionsfördelat</v>
          </cell>
          <cell r="G366" t="str">
            <v/>
          </cell>
        </row>
        <row r="367">
          <cell r="A367" t="str">
            <v>7386</v>
          </cell>
          <cell r="B367" t="str">
            <v>FÖRMÅN FRI BOSTAD</v>
          </cell>
          <cell r="C367" t="str">
            <v>Fasta kostnader</v>
          </cell>
          <cell r="D367" t="str">
            <v>Personalkostnader</v>
          </cell>
          <cell r="E367" t="str">
            <v>Löner</v>
          </cell>
          <cell r="F367" t="str">
            <v>Funktionsfördelat</v>
          </cell>
          <cell r="G367" t="str">
            <v/>
          </cell>
        </row>
        <row r="368">
          <cell r="A368" t="str">
            <v>7387</v>
          </cell>
          <cell r="B368" t="str">
            <v>FÖRMÅN VÅRDFÖRSÄKRING</v>
          </cell>
          <cell r="C368" t="str">
            <v>Fasta kostnader</v>
          </cell>
          <cell r="D368" t="str">
            <v>Personalkostnader</v>
          </cell>
          <cell r="E368" t="str">
            <v>Löner</v>
          </cell>
          <cell r="F368" t="str">
            <v>Funktionsfördelat</v>
          </cell>
          <cell r="G368" t="str">
            <v/>
          </cell>
        </row>
        <row r="369">
          <cell r="A369" t="str">
            <v>7399</v>
          </cell>
          <cell r="B369" t="str">
            <v>KORREKTIVKONTO FÖRM VÄRDE</v>
          </cell>
          <cell r="C369" t="str">
            <v>Fasta kostnader</v>
          </cell>
          <cell r="D369" t="str">
            <v>Personalkostnader</v>
          </cell>
          <cell r="E369" t="str">
            <v>Löner</v>
          </cell>
          <cell r="F369" t="str">
            <v>Funktionsfördelat</v>
          </cell>
          <cell r="G369" t="str">
            <v/>
          </cell>
        </row>
        <row r="370">
          <cell r="A370" t="str">
            <v>7410</v>
          </cell>
          <cell r="B370" t="str">
            <v>ITP 1  PENSIONSFÖRSÄKRING</v>
          </cell>
          <cell r="C370" t="str">
            <v>Fasta kostnader</v>
          </cell>
          <cell r="D370" t="str">
            <v>Personalkostnader</v>
          </cell>
          <cell r="E370" t="str">
            <v>Pension</v>
          </cell>
          <cell r="F370" t="str">
            <v>Funktionsfördelat</v>
          </cell>
          <cell r="G370" t="str">
            <v>Collectum</v>
          </cell>
        </row>
        <row r="371">
          <cell r="A371" t="str">
            <v>7411</v>
          </cell>
          <cell r="B371" t="str">
            <v>PENSIONSFÖRS ENL AVTAL</v>
          </cell>
          <cell r="C371" t="str">
            <v>Fasta kostnader</v>
          </cell>
          <cell r="D371" t="str">
            <v>Personalkostnader</v>
          </cell>
          <cell r="E371" t="str">
            <v>Pension</v>
          </cell>
          <cell r="F371" t="str">
            <v>Funktionsfördelat</v>
          </cell>
          <cell r="G371" t="str">
            <v>Collectum  ITP 2</v>
          </cell>
        </row>
        <row r="372">
          <cell r="A372" t="str">
            <v>7412</v>
          </cell>
          <cell r="B372" t="str">
            <v>PENSIONSFÖRS ÖVRIGA ITPK</v>
          </cell>
          <cell r="C372" t="str">
            <v>Fasta kostnader</v>
          </cell>
          <cell r="D372" t="str">
            <v>Personalkostnader</v>
          </cell>
          <cell r="E372" t="str">
            <v>Pension</v>
          </cell>
          <cell r="F372" t="str">
            <v>Funktionsfördelat</v>
          </cell>
          <cell r="G372" t="str">
            <v>individuella</v>
          </cell>
        </row>
        <row r="373">
          <cell r="A373" t="str">
            <v>7510</v>
          </cell>
          <cell r="B373" t="str">
            <v>LAGST ARBETSGIVARAVGIFTER</v>
          </cell>
          <cell r="C373" t="str">
            <v>Fasta kostnader</v>
          </cell>
          <cell r="D373" t="str">
            <v>Personalkostnader</v>
          </cell>
          <cell r="E373" t="str">
            <v>Sociala avgifter</v>
          </cell>
          <cell r="F373" t="str">
            <v>Funktionsfördelat</v>
          </cell>
          <cell r="G373" t="str">
            <v>RSV</v>
          </cell>
        </row>
        <row r="374">
          <cell r="A374" t="str">
            <v>7515</v>
          </cell>
          <cell r="B374" t="str">
            <v>FÖRETAGSSTÖD</v>
          </cell>
          <cell r="C374" t="str">
            <v>Fasta kostnader</v>
          </cell>
          <cell r="D374" t="str">
            <v>Personalkostnader</v>
          </cell>
          <cell r="E374" t="str">
            <v>Övrigt</v>
          </cell>
          <cell r="F374" t="str">
            <v>Funktionsfördelat</v>
          </cell>
          <cell r="G374" t="str">
            <v>-1545,- RSV</v>
          </cell>
        </row>
        <row r="375">
          <cell r="A375" t="str">
            <v>7519</v>
          </cell>
          <cell r="B375" t="str">
            <v>SOC AVG ENL LAG (SKULDER)</v>
          </cell>
          <cell r="C375" t="str">
            <v>Fasta kostnader</v>
          </cell>
          <cell r="D375" t="str">
            <v>Personalkostnader</v>
          </cell>
          <cell r="E375" t="str">
            <v>Sociala avgifter</v>
          </cell>
          <cell r="F375" t="str">
            <v>Funktionsfördelat</v>
          </cell>
          <cell r="G375" t="str">
            <v>löne- o sem.skuld</v>
          </cell>
        </row>
        <row r="376">
          <cell r="A376" t="str">
            <v>7530</v>
          </cell>
          <cell r="B376" t="str">
            <v>LÖNESKATT</v>
          </cell>
          <cell r="C376" t="str">
            <v>Fasta kostnader</v>
          </cell>
          <cell r="D376" t="str">
            <v>Personalkostnader</v>
          </cell>
          <cell r="E376" t="str">
            <v>Sociala avgifter</v>
          </cell>
          <cell r="F376" t="str">
            <v>Funktionsfördelat</v>
          </cell>
          <cell r="G376" t="str">
            <v>RSV</v>
          </cell>
        </row>
        <row r="377">
          <cell r="A377" t="str">
            <v>7570</v>
          </cell>
          <cell r="B377" t="str">
            <v>FORAPREMIER ENL AVTAL</v>
          </cell>
          <cell r="C377" t="str">
            <v>Fasta kostnader</v>
          </cell>
          <cell r="D377" t="str">
            <v>Personalkostnader</v>
          </cell>
          <cell r="E377" t="str">
            <v>Pension</v>
          </cell>
          <cell r="F377" t="str">
            <v>Funktionsfördelat</v>
          </cell>
          <cell r="G377" t="str">
            <v/>
          </cell>
        </row>
        <row r="378">
          <cell r="A378" t="str">
            <v>7571</v>
          </cell>
          <cell r="B378" t="str">
            <v>FORA PREMIER UPPLUPNA</v>
          </cell>
          <cell r="C378" t="str">
            <v>Fasta kostnader</v>
          </cell>
          <cell r="D378" t="str">
            <v>Personalkostnader</v>
          </cell>
          <cell r="E378" t="str">
            <v>Pension</v>
          </cell>
          <cell r="F378" t="str">
            <v>Funktionsfördelat</v>
          </cell>
          <cell r="G378" t="str">
            <v>ber på uppl löner+sem</v>
          </cell>
        </row>
        <row r="379">
          <cell r="A379" t="str">
            <v>7580</v>
          </cell>
          <cell r="B379" t="str">
            <v>GRUPPLIVFÖRSÄKR PREMIER</v>
          </cell>
          <cell r="C379" t="str">
            <v>Fasta kostnader</v>
          </cell>
          <cell r="D379" t="str">
            <v>Personalkostnader</v>
          </cell>
          <cell r="E379" t="str">
            <v>Pension</v>
          </cell>
          <cell r="F379" t="str">
            <v>Funktionsfördelat</v>
          </cell>
          <cell r="G379" t="str">
            <v/>
          </cell>
        </row>
        <row r="380">
          <cell r="A380" t="str">
            <v>7610</v>
          </cell>
          <cell r="B380" t="str">
            <v>UTBILDNING</v>
          </cell>
          <cell r="C380" t="str">
            <v>Fasta kostnader</v>
          </cell>
          <cell r="D380" t="str">
            <v>Personalkostnader</v>
          </cell>
          <cell r="E380" t="str">
            <v>Övrigt</v>
          </cell>
          <cell r="F380" t="str">
            <v>Funktionsfördelat</v>
          </cell>
          <cell r="G380" t="str">
            <v/>
          </cell>
        </row>
        <row r="381">
          <cell r="A381" t="str">
            <v>7620</v>
          </cell>
          <cell r="B381" t="str">
            <v>SJUK/HÄLSOVÅRD</v>
          </cell>
          <cell r="C381" t="str">
            <v>Fasta kostnader</v>
          </cell>
          <cell r="D381" t="str">
            <v>Personalkostnader</v>
          </cell>
          <cell r="E381" t="str">
            <v>Övrigt</v>
          </cell>
          <cell r="F381" t="str">
            <v>Funktionsfördelat</v>
          </cell>
          <cell r="G381" t="str">
            <v/>
          </cell>
        </row>
        <row r="382">
          <cell r="A382" t="str">
            <v>7631</v>
          </cell>
          <cell r="B382" t="str">
            <v>PERSONALREPR AVDR GILL</v>
          </cell>
          <cell r="C382" t="str">
            <v>Fasta kostnader</v>
          </cell>
          <cell r="D382" t="str">
            <v>Personalkostnader</v>
          </cell>
          <cell r="E382" t="str">
            <v>Övrigt</v>
          </cell>
          <cell r="F382" t="str">
            <v>Funktionsfördelat</v>
          </cell>
          <cell r="G382" t="str">
            <v/>
          </cell>
        </row>
        <row r="383">
          <cell r="A383" t="str">
            <v>7632</v>
          </cell>
          <cell r="B383" t="str">
            <v>PERSONALREPR EJ AVDR GILL</v>
          </cell>
          <cell r="C383" t="str">
            <v>Fasta kostnader</v>
          </cell>
          <cell r="D383" t="str">
            <v>Personalkostnader</v>
          </cell>
          <cell r="E383" t="str">
            <v>Övrigt</v>
          </cell>
          <cell r="F383" t="str">
            <v>Funktionsfördelat</v>
          </cell>
          <cell r="G383" t="str">
            <v/>
          </cell>
        </row>
        <row r="384">
          <cell r="A384" t="str">
            <v>7670</v>
          </cell>
          <cell r="B384" t="str">
            <v>AVS VINSTANDELSSTIFTELSE</v>
          </cell>
          <cell r="C384" t="str">
            <v>Fasta kostnader</v>
          </cell>
          <cell r="D384" t="str">
            <v>Personalkostnader</v>
          </cell>
          <cell r="E384" t="str">
            <v>Övrigt</v>
          </cell>
          <cell r="F384" t="str">
            <v>Funktionsfördelat</v>
          </cell>
          <cell r="G384" t="str">
            <v>löneskatt</v>
          </cell>
        </row>
        <row r="385">
          <cell r="A385" t="str">
            <v>7694</v>
          </cell>
          <cell r="B385" t="str">
            <v>INHYRD PERSONAL SVERIGE</v>
          </cell>
          <cell r="C385" t="str">
            <v>Fasta kostnader</v>
          </cell>
          <cell r="D385" t="str">
            <v>Personalkostnader</v>
          </cell>
          <cell r="E385" t="str">
            <v>Inhyrda</v>
          </cell>
          <cell r="F385" t="str">
            <v>Funktionsfördelat</v>
          </cell>
          <cell r="G385" t="str">
            <v/>
          </cell>
        </row>
        <row r="386">
          <cell r="A386" t="str">
            <v>7695</v>
          </cell>
          <cell r="B386" t="str">
            <v>INHYRD PERSONAL EU</v>
          </cell>
          <cell r="C386" t="str">
            <v>Fasta kostnader</v>
          </cell>
          <cell r="D386" t="str">
            <v>Personalkostnader</v>
          </cell>
          <cell r="E386" t="str">
            <v>Inhyrda</v>
          </cell>
          <cell r="F386" t="str">
            <v>Funktionsfördelat</v>
          </cell>
          <cell r="G386" t="str">
            <v/>
          </cell>
        </row>
        <row r="387">
          <cell r="A387" t="str">
            <v>7696</v>
          </cell>
          <cell r="B387" t="str">
            <v>INHYRD PERSONAL UTOM EU</v>
          </cell>
          <cell r="C387" t="str">
            <v>Fasta kostnader</v>
          </cell>
          <cell r="D387" t="str">
            <v>Personalkostnader</v>
          </cell>
          <cell r="E387" t="str">
            <v>Inhyrda</v>
          </cell>
          <cell r="F387" t="str">
            <v>Funktionsfördelat</v>
          </cell>
          <cell r="G387" t="str">
            <v/>
          </cell>
        </row>
        <row r="388">
          <cell r="A388" t="str">
            <v>7697</v>
          </cell>
          <cell r="B388" t="str">
            <v>ÖVR PERS KOSTN LÖNEAVDRAG</v>
          </cell>
          <cell r="C388" t="str">
            <v>Fasta kostnader</v>
          </cell>
          <cell r="D388" t="str">
            <v>Personalkostnader</v>
          </cell>
          <cell r="E388" t="str">
            <v>Övrigt</v>
          </cell>
          <cell r="F388" t="str">
            <v>Funktionsfördelat</v>
          </cell>
          <cell r="G388" t="str">
            <v>Bruttolöneavdrag</v>
          </cell>
        </row>
        <row r="389">
          <cell r="A389" t="str">
            <v>7698</v>
          </cell>
          <cell r="B389" t="str">
            <v>BIDRAG PERSONAL</v>
          </cell>
          <cell r="C389" t="str">
            <v>Fasta kostnader</v>
          </cell>
          <cell r="D389" t="str">
            <v>Personalkostnader</v>
          </cell>
          <cell r="E389" t="str">
            <v>Övrigt</v>
          </cell>
          <cell r="F389" t="str">
            <v>Funktionsfördelat</v>
          </cell>
          <cell r="G389" t="str">
            <v/>
          </cell>
        </row>
        <row r="390">
          <cell r="A390" t="str">
            <v>7699</v>
          </cell>
          <cell r="B390" t="str">
            <v>ÖVR PERSONALKOSTNADER</v>
          </cell>
          <cell r="C390" t="str">
            <v>Fasta kostnader</v>
          </cell>
          <cell r="D390" t="str">
            <v>Personalkostnader</v>
          </cell>
          <cell r="E390" t="str">
            <v>Övrigt</v>
          </cell>
          <cell r="F390" t="str">
            <v>PROD-Kostnad Sålda Varor</v>
          </cell>
          <cell r="G390" t="str">
            <v/>
          </cell>
        </row>
        <row r="391">
          <cell r="A391" t="str">
            <v>7800</v>
          </cell>
          <cell r="B391" t="str">
            <v>AVSKRIVNINGAR</v>
          </cell>
          <cell r="C391" t="str">
            <v>Avskrivningar</v>
          </cell>
          <cell r="D391" t="str">
            <v>Avskrivningar</v>
          </cell>
          <cell r="E391" t="str">
            <v>Avskrivningar</v>
          </cell>
          <cell r="F391" t="str">
            <v>PROD-Kostnad Sålda Varor</v>
          </cell>
          <cell r="G391" t="str">
            <v/>
          </cell>
        </row>
        <row r="392">
          <cell r="A392" t="str">
            <v>7802</v>
          </cell>
          <cell r="B392" t="str">
            <v>AVSKR MARKANL AVFALL</v>
          </cell>
          <cell r="C392" t="str">
            <v>Avskrivningar</v>
          </cell>
          <cell r="D392" t="str">
            <v>Avskrivningar</v>
          </cell>
          <cell r="E392" t="str">
            <v>Avskrivningar</v>
          </cell>
          <cell r="F392" t="str">
            <v>PROD-Kostnad Sålda Varor</v>
          </cell>
          <cell r="G392" t="str">
            <v/>
          </cell>
        </row>
        <row r="393">
          <cell r="A393" t="str">
            <v>7803</v>
          </cell>
          <cell r="B393" t="str">
            <v>AVSKR BYGGN AVFALL/STALL</v>
          </cell>
          <cell r="C393" t="str">
            <v>Avskrivningar</v>
          </cell>
          <cell r="D393" t="str">
            <v>Avskrivningar</v>
          </cell>
          <cell r="E393" t="str">
            <v>Avskrivningar</v>
          </cell>
          <cell r="F393" t="str">
            <v>PROD-Kostnad Sålda Varor</v>
          </cell>
          <cell r="G393" t="str">
            <v/>
          </cell>
        </row>
        <row r="394">
          <cell r="A394" t="str">
            <v>7805</v>
          </cell>
          <cell r="B394" t="str">
            <v>AVSKR BYGGN INV SLAKTERI</v>
          </cell>
          <cell r="C394" t="str">
            <v>Avskrivningar</v>
          </cell>
          <cell r="D394" t="str">
            <v>Avskrivningar</v>
          </cell>
          <cell r="E394" t="str">
            <v>Avskrivningar</v>
          </cell>
          <cell r="F394" t="str">
            <v>PROD-Kostnad Sålda Varor</v>
          </cell>
          <cell r="G394" t="str">
            <v/>
          </cell>
        </row>
        <row r="395">
          <cell r="A395" t="str">
            <v>7810</v>
          </cell>
          <cell r="B395" t="str">
            <v>AVSKR MASK o INV SLAKTERI</v>
          </cell>
          <cell r="C395" t="str">
            <v>Avskrivningar</v>
          </cell>
          <cell r="D395" t="str">
            <v>Avskrivningar</v>
          </cell>
          <cell r="E395" t="str">
            <v>Avskrivningar</v>
          </cell>
          <cell r="F395" t="str">
            <v>PROD-Kostnad Sålda Varor</v>
          </cell>
          <cell r="G395" t="str">
            <v/>
          </cell>
        </row>
        <row r="396">
          <cell r="A396" t="str">
            <v>7815</v>
          </cell>
          <cell r="B396" t="str">
            <v>AVSKR VARUMÄRKEN</v>
          </cell>
          <cell r="C396" t="str">
            <v>Avskrivningar</v>
          </cell>
          <cell r="D396" t="str">
            <v>Avskrivningar</v>
          </cell>
          <cell r="E396" t="str">
            <v>Avskrivningar</v>
          </cell>
          <cell r="F396" t="str">
            <v>Funktionsfördelat</v>
          </cell>
          <cell r="G396" t="str">
            <v/>
          </cell>
        </row>
        <row r="397">
          <cell r="A397" t="str">
            <v>7820</v>
          </cell>
          <cell r="B397" t="str">
            <v>AVSKR FABRIK o MARKANL</v>
          </cell>
          <cell r="C397" t="str">
            <v>Avskrivningar</v>
          </cell>
          <cell r="D397" t="str">
            <v>Avskrivningar</v>
          </cell>
          <cell r="E397" t="str">
            <v>Avskrivningar</v>
          </cell>
          <cell r="F397" t="str">
            <v>PROD-Kostnad Sålda Varor</v>
          </cell>
          <cell r="G397" t="str">
            <v/>
          </cell>
        </row>
        <row r="398">
          <cell r="A398" t="str">
            <v>7821</v>
          </cell>
          <cell r="B398" t="str">
            <v>AVSKR AV UPPSKR FABRIK</v>
          </cell>
          <cell r="C398" t="str">
            <v>Avskrivningar</v>
          </cell>
          <cell r="D398" t="str">
            <v>Avskrivningar</v>
          </cell>
          <cell r="E398" t="str">
            <v>Avskrivningar</v>
          </cell>
          <cell r="F398" t="str">
            <v>PROD-Kostnad Sålda Varor</v>
          </cell>
          <cell r="G398" t="str">
            <v/>
          </cell>
        </row>
        <row r="399">
          <cell r="A399" t="str">
            <v>7822</v>
          </cell>
          <cell r="B399" t="str">
            <v>AVSKR BYGGN INV FABRIK</v>
          </cell>
          <cell r="C399" t="str">
            <v>Avskrivningar</v>
          </cell>
          <cell r="D399" t="str">
            <v>Avskrivningar</v>
          </cell>
          <cell r="E399" t="str">
            <v>Avskrivningar</v>
          </cell>
          <cell r="F399" t="str">
            <v>PROD-Kostnad Sålda Varor</v>
          </cell>
          <cell r="G399" t="str">
            <v/>
          </cell>
        </row>
        <row r="400">
          <cell r="A400" t="str">
            <v>7830</v>
          </cell>
          <cell r="B400" t="str">
            <v>AVSKR MASK o INV FABRIK</v>
          </cell>
          <cell r="C400" t="str">
            <v>Avskrivningar</v>
          </cell>
          <cell r="D400" t="str">
            <v>Avskrivningar</v>
          </cell>
          <cell r="E400" t="str">
            <v>Avskrivningar</v>
          </cell>
          <cell r="F400" t="str">
            <v>PROD-Kostnad Sålda Varor</v>
          </cell>
          <cell r="G400" t="str">
            <v/>
          </cell>
        </row>
        <row r="401">
          <cell r="A401" t="str">
            <v>7834</v>
          </cell>
          <cell r="B401" t="str">
            <v>AVSKR BILAR/TRPTMEDEL</v>
          </cell>
          <cell r="C401" t="str">
            <v>Avskrivningar</v>
          </cell>
          <cell r="D401" t="str">
            <v>Avskrivningar</v>
          </cell>
          <cell r="E401" t="str">
            <v>Avskrivningar</v>
          </cell>
          <cell r="F401" t="str">
            <v>Funktionsfördelat</v>
          </cell>
          <cell r="G401" t="str">
            <v/>
          </cell>
        </row>
        <row r="402">
          <cell r="A402" t="str">
            <v>7970</v>
          </cell>
          <cell r="B402" t="str">
            <v>FÖRL AVYTTR ANL-TILLGÅNG</v>
          </cell>
          <cell r="C402" t="str">
            <v>Övrigt</v>
          </cell>
          <cell r="D402" t="str">
            <v>Övriga kostnader</v>
          </cell>
          <cell r="E402" t="str">
            <v>Övriga kostnader</v>
          </cell>
          <cell r="F402" t="str">
            <v>Övriga rörelsekostnader</v>
          </cell>
          <cell r="G402" t="str">
            <v/>
          </cell>
        </row>
        <row r="403">
          <cell r="A403" t="str">
            <v>7973</v>
          </cell>
          <cell r="B403" t="str">
            <v>FÖRLUST AVYTTR MASKIN/INV</v>
          </cell>
          <cell r="C403" t="str">
            <v>Övrigt</v>
          </cell>
          <cell r="D403" t="str">
            <v>Övriga kostnader</v>
          </cell>
          <cell r="E403" t="str">
            <v>Övriga kostnader</v>
          </cell>
          <cell r="F403" t="str">
            <v>Övriga rörelsekostnader</v>
          </cell>
          <cell r="G403" t="str">
            <v/>
          </cell>
        </row>
        <row r="404">
          <cell r="A404" t="str">
            <v>7975</v>
          </cell>
          <cell r="B404" t="str">
            <v>FÖRLUST AVYTTRADE BILAR</v>
          </cell>
          <cell r="C404" t="str">
            <v>Övrigt</v>
          </cell>
          <cell r="D404" t="str">
            <v>Övriga kostnader</v>
          </cell>
          <cell r="E404" t="str">
            <v>Övriga kostnader</v>
          </cell>
          <cell r="F404" t="str">
            <v>Övriga rörelsekostnader</v>
          </cell>
          <cell r="G404" t="str">
            <v/>
          </cell>
        </row>
        <row r="405">
          <cell r="A405" t="str">
            <v>8070</v>
          </cell>
          <cell r="B405" t="str">
            <v>NEDSKRIVN ANDELAR KONCERN</v>
          </cell>
          <cell r="C405" t="str">
            <v>Bokslut</v>
          </cell>
          <cell r="D405" t="str">
            <v>Aktier</v>
          </cell>
          <cell r="E405" t="str">
            <v>Finansiella kostn/intäkter</v>
          </cell>
          <cell r="F405" t="str">
            <v>Resultat från andelar i koncernföretag</v>
          </cell>
          <cell r="G405" t="str">
            <v/>
          </cell>
        </row>
        <row r="406">
          <cell r="A406" t="str">
            <v>8072</v>
          </cell>
          <cell r="B406" t="str">
            <v>NEDSKRIVN AKTIER DOTTERB</v>
          </cell>
          <cell r="C406" t="str">
            <v>Finansiella kostnader</v>
          </cell>
          <cell r="D406" t="str">
            <v>Övrigt finansiellt</v>
          </cell>
          <cell r="E406" t="str">
            <v>Finansiella kostn/intäkter</v>
          </cell>
          <cell r="F406" t="str">
            <v>Resultat från andelar i koncernföretag</v>
          </cell>
          <cell r="G406" t="str">
            <v/>
          </cell>
        </row>
        <row r="407">
          <cell r="A407" t="str">
            <v>8210</v>
          </cell>
          <cell r="B407" t="str">
            <v>AKTIEUTDELNING</v>
          </cell>
          <cell r="C407" t="str">
            <v>Finansiella kostnader</v>
          </cell>
          <cell r="D407" t="str">
            <v>Ränteintäkter och utdelningar</v>
          </cell>
          <cell r="E407" t="str">
            <v>Finansiella kostn/intäkter</v>
          </cell>
          <cell r="F407" t="str">
            <v>Ränteintäkter</v>
          </cell>
          <cell r="G407" t="str">
            <v>Börsnoterade aktier</v>
          </cell>
        </row>
        <row r="408">
          <cell r="A408" t="str">
            <v>8221</v>
          </cell>
          <cell r="B408" t="str">
            <v>RESULTAT AKTIEKÖP-FÖRSÄLJ</v>
          </cell>
          <cell r="C408" t="str">
            <v>Övrigt</v>
          </cell>
          <cell r="D408" t="str">
            <v>Övriga intäkter</v>
          </cell>
          <cell r="E408" t="str">
            <v>Finansiella kostn/intäkter</v>
          </cell>
          <cell r="F408" t="str">
            <v>Ränteintäkter</v>
          </cell>
          <cell r="G408" t="str">
            <v>I ANDRA FÖRETAG</v>
          </cell>
        </row>
        <row r="409">
          <cell r="A409" t="str">
            <v>8300</v>
          </cell>
          <cell r="B409" t="str">
            <v>RÄNTEINTÄKTER</v>
          </cell>
          <cell r="C409" t="str">
            <v>Finansiella kostnader</v>
          </cell>
          <cell r="D409" t="str">
            <v>Ränteintäkter och utdelningar</v>
          </cell>
          <cell r="E409" t="str">
            <v>Finansiella kostn/intäkter</v>
          </cell>
          <cell r="F409" t="str">
            <v>Ränteintäkter</v>
          </cell>
          <cell r="G409" t="str">
            <v>banker o dyl</v>
          </cell>
        </row>
        <row r="410">
          <cell r="A410" t="str">
            <v>8310</v>
          </cell>
          <cell r="B410" t="str">
            <v>RÄNTEINTÄKTER OMS-TILLG</v>
          </cell>
          <cell r="C410" t="str">
            <v>Finansiella kostnader</v>
          </cell>
          <cell r="D410" t="str">
            <v>Ränteintäkter och utdelningar</v>
          </cell>
          <cell r="E410" t="str">
            <v>Finansiella kostn/intäkter</v>
          </cell>
          <cell r="F410" t="str">
            <v>Ränteintäkter</v>
          </cell>
          <cell r="G410" t="str">
            <v>dröjsmålsräntor mm</v>
          </cell>
        </row>
        <row r="411">
          <cell r="A411" t="str">
            <v>8314</v>
          </cell>
          <cell r="B411" t="str">
            <v>SKATTEFRIA RÄNTEINTÄKTER</v>
          </cell>
          <cell r="C411" t="str">
            <v>Finansiella kostnader</v>
          </cell>
          <cell r="D411" t="str">
            <v>Ränteintäkter och utdelningar</v>
          </cell>
          <cell r="E411" t="str">
            <v>Finansiella kostn/intäkter</v>
          </cell>
          <cell r="F411" t="str">
            <v>Ränteintäkter</v>
          </cell>
          <cell r="G411" t="str">
            <v>skattekonto</v>
          </cell>
        </row>
        <row r="412">
          <cell r="A412" t="str">
            <v>8315</v>
          </cell>
          <cell r="B412" t="str">
            <v>UTDELNINGAR (VINST STIFT)</v>
          </cell>
          <cell r="C412" t="str">
            <v>Finansiella kostnader</v>
          </cell>
          <cell r="D412" t="str">
            <v>Utdelning</v>
          </cell>
          <cell r="E412" t="str">
            <v>Finansiella kostn/intäkter</v>
          </cell>
          <cell r="F412" t="str">
            <v>Ägartillskott/Utdelning</v>
          </cell>
          <cell r="G412" t="str">
            <v/>
          </cell>
        </row>
        <row r="413">
          <cell r="A413" t="str">
            <v>8330</v>
          </cell>
          <cell r="B413" t="str">
            <v>VALUTAKURSDIFFERANS</v>
          </cell>
          <cell r="C413" t="str">
            <v>Finansiella kostnader</v>
          </cell>
          <cell r="D413" t="str">
            <v>Valutadifferenser</v>
          </cell>
          <cell r="E413" t="str">
            <v>Finansiella kostn/intäkter</v>
          </cell>
          <cell r="F413" t="str">
            <v>Ränteintäkter</v>
          </cell>
          <cell r="G413" t="str">
            <v/>
          </cell>
        </row>
        <row r="414">
          <cell r="A414" t="str">
            <v>8390</v>
          </cell>
          <cell r="B414" t="str">
            <v>Övriga finansiella intäkter</v>
          </cell>
          <cell r="C414" t="str">
            <v>Finansiella kostnader</v>
          </cell>
          <cell r="D414" t="str">
            <v>Övrigt finansiellt</v>
          </cell>
          <cell r="E414" t="str">
            <v>Finansiella kostn/intäkter</v>
          </cell>
          <cell r="F414" t="str">
            <v>Ränteintäkter</v>
          </cell>
          <cell r="G414" t="str">
            <v/>
          </cell>
        </row>
        <row r="415">
          <cell r="A415" t="str">
            <v>8400</v>
          </cell>
          <cell r="B415" t="str">
            <v>RÄNTEKOSTNADER</v>
          </cell>
          <cell r="C415" t="str">
            <v>Finansiella kostnader</v>
          </cell>
          <cell r="D415" t="str">
            <v>Räntekostnader</v>
          </cell>
          <cell r="E415" t="str">
            <v>Finansiella kostn/intäkter</v>
          </cell>
          <cell r="F415" t="str">
            <v>Räntekostnader</v>
          </cell>
          <cell r="G415" t="str">
            <v>banker o dyl</v>
          </cell>
        </row>
        <row r="416">
          <cell r="A416" t="str">
            <v>8410</v>
          </cell>
          <cell r="B416" t="str">
            <v>RÄNTEKOSTN BYGGN KREDIT</v>
          </cell>
          <cell r="C416" t="str">
            <v>Finansiella kostnader</v>
          </cell>
          <cell r="D416" t="str">
            <v>Räntekostnader</v>
          </cell>
          <cell r="E416" t="str">
            <v>Finansiella kostn/intäkter</v>
          </cell>
          <cell r="F416" t="str">
            <v>Räntekostnader</v>
          </cell>
          <cell r="G416" t="str">
            <v/>
          </cell>
        </row>
        <row r="417">
          <cell r="A417" t="str">
            <v>8422</v>
          </cell>
          <cell r="B417" t="str">
            <v>RÄNTEKOSTNADER, LEVERANT</v>
          </cell>
          <cell r="C417" t="str">
            <v>Finansiella kostnader</v>
          </cell>
          <cell r="D417" t="str">
            <v>Räntekostnader</v>
          </cell>
          <cell r="E417" t="str">
            <v>Finansiella kostn/intäkter</v>
          </cell>
          <cell r="F417" t="str">
            <v>Räntekostnader</v>
          </cell>
          <cell r="G417" t="str">
            <v>dröjsmålsräntor</v>
          </cell>
        </row>
        <row r="418">
          <cell r="A418" t="str">
            <v>8423</v>
          </cell>
          <cell r="B418" t="str">
            <v>KOSTNRÄNTOR SKATTER o AVG</v>
          </cell>
          <cell r="C418" t="str">
            <v>Finansiella kostnader</v>
          </cell>
          <cell r="D418" t="str">
            <v>Räntekostnader</v>
          </cell>
          <cell r="E418" t="str">
            <v>Finansiella kostn/intäkter</v>
          </cell>
          <cell r="F418" t="str">
            <v>Räntekostnader</v>
          </cell>
          <cell r="G418" t="str">
            <v>skattekonto</v>
          </cell>
        </row>
        <row r="419">
          <cell r="A419" t="str">
            <v>8490</v>
          </cell>
          <cell r="B419" t="str">
            <v>ÖVR FIN KOSTNADER</v>
          </cell>
          <cell r="C419" t="str">
            <v>Finansiella kostnader</v>
          </cell>
          <cell r="D419" t="str">
            <v>Övrigt finansiellt</v>
          </cell>
          <cell r="E419" t="str">
            <v>Finansiella kostn/intäkter</v>
          </cell>
          <cell r="F419" t="str">
            <v>Räntekostnader</v>
          </cell>
          <cell r="G419" t="str">
            <v>COURTAGE  M M</v>
          </cell>
        </row>
        <row r="420">
          <cell r="A420" t="str">
            <v>8710</v>
          </cell>
          <cell r="B420" t="str">
            <v>EXTRAORDINÄRA INTÄKTER</v>
          </cell>
          <cell r="C420" t="str">
            <v>Finansiella kostnader</v>
          </cell>
          <cell r="D420" t="str">
            <v>Övrigt finansiellt</v>
          </cell>
          <cell r="E420" t="str">
            <v>Finansiella kostn/intäkter</v>
          </cell>
          <cell r="F420" t="str">
            <v>Övriga rörelseintäkter</v>
          </cell>
          <cell r="G420" t="str">
            <v/>
          </cell>
        </row>
        <row r="421">
          <cell r="A421" t="str">
            <v>8750</v>
          </cell>
          <cell r="B421" t="str">
            <v>EXTRAORDINÄRA KOSTNADER</v>
          </cell>
          <cell r="C421" t="str">
            <v>Finansiella kostnader</v>
          </cell>
          <cell r="D421" t="str">
            <v>Övrigt finansiellt</v>
          </cell>
          <cell r="E421" t="str">
            <v>Finansiella kostn/intäkter</v>
          </cell>
          <cell r="F421" t="str">
            <v>Funktionsfördelat</v>
          </cell>
          <cell r="G421" t="str">
            <v/>
          </cell>
        </row>
        <row r="422">
          <cell r="A422" t="str">
            <v>8811</v>
          </cell>
          <cell r="B422" t="str">
            <v>AVS PERIODISERINGSFOND</v>
          </cell>
          <cell r="C422" t="str">
            <v>Bokslut</v>
          </cell>
          <cell r="D422" t="str">
            <v>Bokslutsdispositioner</v>
          </cell>
          <cell r="E422" t="str">
            <v>Finansiella kostn/intäkter</v>
          </cell>
          <cell r="F422" t="str">
            <v>Bokslutsdispositioner</v>
          </cell>
          <cell r="G422" t="str">
            <v/>
          </cell>
        </row>
        <row r="423">
          <cell r="A423" t="str">
            <v>8819</v>
          </cell>
          <cell r="B423" t="str">
            <v>ÅTERF  PERIODISERINGSFOND</v>
          </cell>
          <cell r="C423" t="str">
            <v>Bokslut</v>
          </cell>
          <cell r="D423" t="str">
            <v>Bokslutsdispositioner</v>
          </cell>
          <cell r="E423" t="str">
            <v>Finansiella kostn/intäkter</v>
          </cell>
          <cell r="F423" t="str">
            <v>Bokslutsdispositioner</v>
          </cell>
          <cell r="G423" t="str">
            <v/>
          </cell>
        </row>
        <row r="424">
          <cell r="A424" t="str">
            <v>8830</v>
          </cell>
          <cell r="B424" t="str">
            <v>LÄMNAT KONCERNBIDRAG</v>
          </cell>
          <cell r="C424" t="str">
            <v>Bokslut</v>
          </cell>
          <cell r="D424" t="str">
            <v>Bokslutsdispositioner</v>
          </cell>
          <cell r="E424" t="str">
            <v>Finansiella kostn/intäkter</v>
          </cell>
          <cell r="F424" t="str">
            <v>Resultat från andelar i koncernföretag</v>
          </cell>
          <cell r="G424" t="str">
            <v/>
          </cell>
        </row>
        <row r="425">
          <cell r="A425" t="str">
            <v>8850</v>
          </cell>
          <cell r="B425" t="str">
            <v>AVSKRIVN ÖVER/UNDER PLAN</v>
          </cell>
          <cell r="C425" t="str">
            <v>Bokslut</v>
          </cell>
          <cell r="D425" t="str">
            <v>Bokslutsdispositioner</v>
          </cell>
          <cell r="E425" t="str">
            <v>Finansiella kostn/intäkter</v>
          </cell>
          <cell r="F425" t="str">
            <v>Bokslutsdispositioner</v>
          </cell>
          <cell r="G425" t="str">
            <v/>
          </cell>
        </row>
        <row r="426">
          <cell r="A426" t="str">
            <v>8851</v>
          </cell>
          <cell r="B426" t="str">
            <v>ÄNDR SKILLN AVSKR BOK-PLA</v>
          </cell>
          <cell r="C426" t="str">
            <v>Bokslut</v>
          </cell>
          <cell r="D426" t="str">
            <v>Bokslutsdispositioner</v>
          </cell>
          <cell r="E426" t="str">
            <v>Finansiella kostn/intäkter</v>
          </cell>
          <cell r="F426" t="str">
            <v>Bokslutsdispositioner</v>
          </cell>
          <cell r="G426" t="str">
            <v>IMMATR ANL TILLG</v>
          </cell>
        </row>
        <row r="427">
          <cell r="A427" t="str">
            <v>8852</v>
          </cell>
          <cell r="B427" t="str">
            <v>ÄNDR SKILLN AVSKR BOK-PLA</v>
          </cell>
          <cell r="C427" t="str">
            <v>Bokslut</v>
          </cell>
          <cell r="D427" t="str">
            <v>Bokslutsdispositioner</v>
          </cell>
          <cell r="E427" t="str">
            <v>Finansiella kostn/intäkter</v>
          </cell>
          <cell r="F427" t="str">
            <v>Bokslutsdispositioner</v>
          </cell>
          <cell r="G427" t="str">
            <v>BYGGNAD O MARK</v>
          </cell>
        </row>
        <row r="428">
          <cell r="A428" t="str">
            <v>8853</v>
          </cell>
          <cell r="B428" t="str">
            <v>ÄNDR SKILLN AVSKR BOK-PLA</v>
          </cell>
          <cell r="C428" t="str">
            <v>Bokslut</v>
          </cell>
          <cell r="D428" t="str">
            <v>Bokslutsdispositioner</v>
          </cell>
          <cell r="E428" t="str">
            <v>Finansiella kostn/intäkter</v>
          </cell>
          <cell r="F428" t="str">
            <v>Bokslutsdispositioner</v>
          </cell>
          <cell r="G428" t="str">
            <v>MASKINER O INVENTARIER</v>
          </cell>
        </row>
        <row r="429">
          <cell r="A429" t="str">
            <v>8899</v>
          </cell>
          <cell r="B429" t="str">
            <v>ÖVR BOKSLUTSDISPOSITIONER</v>
          </cell>
          <cell r="C429" t="str">
            <v>Bokslut</v>
          </cell>
          <cell r="D429" t="str">
            <v>Bokslutsdispositioner</v>
          </cell>
          <cell r="E429" t="str">
            <v>Finansiella kostn/intäkter</v>
          </cell>
          <cell r="F429" t="str">
            <v>Bokslutsdispositioner</v>
          </cell>
          <cell r="G429" t="str">
            <v/>
          </cell>
        </row>
        <row r="430">
          <cell r="A430" t="str">
            <v>8910</v>
          </cell>
          <cell r="B430" t="str">
            <v>BOLAGSSKATT</v>
          </cell>
          <cell r="C430" t="str">
            <v>Bokslut</v>
          </cell>
          <cell r="D430" t="str">
            <v>Skatter</v>
          </cell>
          <cell r="E430" t="str">
            <v>Finansiella kostn/intäkter</v>
          </cell>
          <cell r="F430" t="str">
            <v>Skatt</v>
          </cell>
          <cell r="G430" t="str">
            <v>årets skattekostnad</v>
          </cell>
        </row>
      </sheetData>
      <sheetData sheetId="14" refreshError="1"/>
      <sheetData sheetId="15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an Matsson" refreshedDate="45193.694747337962" createdVersion="8" refreshedVersion="8" minRefreshableVersion="3" recordCount="307" xr:uid="{71609FE3-2BD2-4BD1-92CD-FE2B6080075A}">
  <cacheSource type="worksheet">
    <worksheetSource ref="A1:M308" sheet="PLUSGIRO 22-23"/>
  </cacheSource>
  <cacheFields count="13">
    <cacheField name="Verksamhetsår" numFmtId="0">
      <sharedItems/>
    </cacheField>
    <cacheField name="Verifikat" numFmtId="0">
      <sharedItems containsString="0" containsBlank="1" containsNumber="1" containsInteger="1" minValue="3999" maxValue="5008" count="54">
        <n v="4999"/>
        <n v="5000"/>
        <n v="5006"/>
        <n v="5004"/>
        <n v="5003"/>
        <m/>
        <n v="5002"/>
        <n v="5001"/>
        <n v="5005"/>
        <n v="5007"/>
        <n v="5008"/>
        <n v="4030"/>
        <n v="4017" u="1"/>
        <n v="4036" u="1"/>
        <n v="4003" u="1"/>
        <n v="4022" u="1"/>
        <n v="4041" u="1"/>
        <n v="4008" u="1"/>
        <n v="4027" u="1"/>
        <n v="4013" u="1"/>
        <n v="4032" u="1"/>
        <n v="3999" u="1"/>
        <n v="4018" u="1"/>
        <n v="4037" u="1"/>
        <n v="4004" u="1"/>
        <n v="4023" u="1"/>
        <n v="4042" u="1"/>
        <n v="4009" u="1"/>
        <n v="4028" u="1"/>
        <n v="4014" u="1"/>
        <n v="4033" u="1"/>
        <n v="4000" u="1"/>
        <n v="4019" u="1"/>
        <n v="4038" u="1"/>
        <n v="4005" u="1"/>
        <n v="4024" u="1"/>
        <n v="4010" u="1"/>
        <n v="4029" u="1"/>
        <n v="4015" u="1"/>
        <n v="4034" u="1"/>
        <n v="4001" u="1"/>
        <n v="4039" u="1"/>
        <n v="4006" u="1"/>
        <n v="4025" u="1"/>
        <n v="4011" u="1"/>
        <n v="4016" u="1"/>
        <n v="4035" u="1"/>
        <n v="4002" u="1"/>
        <n v="4021" u="1"/>
        <n v="4040" u="1"/>
        <n v="4007" u="1"/>
        <n v="4026" u="1"/>
        <n v="4012" u="1"/>
        <n v="4031" u="1"/>
      </sharedItems>
    </cacheField>
    <cacheField name="Bokföringsdag" numFmtId="14">
      <sharedItems containsSemiMixedTypes="0" containsNonDate="0" containsDate="1" containsString="0" minDate="2022-08-31T00:00:00" maxDate="2023-09-01T00:00:00"/>
    </cacheField>
    <cacheField name="Belopp" numFmtId="164">
      <sharedItems containsSemiMixedTypes="0" containsString="0" containsNumber="1" minValue="-227380.16999999998" maxValue="224874.09999999995"/>
    </cacheField>
    <cacheField name="Avsändare" numFmtId="0">
      <sharedItems containsBlank="1"/>
    </cacheField>
    <cacheField name="Mottagare" numFmtId="0">
      <sharedItems containsBlank="1"/>
    </cacheField>
    <cacheField name="Namn" numFmtId="0">
      <sharedItems containsBlank="1"/>
    </cacheField>
    <cacheField name="Rubrik" numFmtId="0">
      <sharedItems containsBlank="1" containsMixedTypes="1" containsNumber="1" containsInteger="1" minValue="1233549979" maxValue="1233549979"/>
    </cacheField>
    <cacheField name="Saldo" numFmtId="0">
      <sharedItems containsString="0" containsBlank="1" containsNumber="1" minValue="193300.56999999992" maxValue="243985.57999999993"/>
    </cacheField>
    <cacheField name="Typ" numFmtId="0">
      <sharedItems containsBlank="1"/>
    </cacheField>
    <cacheField name="Konto" numFmtId="0">
      <sharedItems containsSemiMixedTypes="0" containsString="0" containsNumber="1" containsInteger="1" minValue="1100" maxValue="7900" count="32">
        <n v="1100"/>
        <n v="1510"/>
        <n v="1920"/>
        <n v="1940"/>
        <n v="1980"/>
        <n v="2060"/>
        <n v="2440"/>
        <n v="2445"/>
        <n v="6571"/>
        <n v="3120"/>
        <n v="7333"/>
        <n v="7331"/>
        <n v="4130"/>
        <n v="4140"/>
        <n v="5010"/>
        <n v="4180"/>
        <n v="4182"/>
        <n v="3990"/>
        <n v="4181"/>
        <n v="4192"/>
        <n v="4141"/>
        <n v="3160"/>
        <n v="5840"/>
        <n v="4010"/>
        <n v="3125"/>
        <n v="7900"/>
        <n v="3695"/>
        <n v="6340"/>
        <n v="6570" u="1"/>
        <n v="3180" u="1"/>
        <n v="6110" u="1"/>
        <n v="4190" u="1"/>
      </sharedItems>
    </cacheField>
    <cacheField name="Benämning" numFmtId="0">
      <sharedItems/>
    </cacheField>
    <cacheField name="KST" numFmtId="0">
      <sharedItems count="15">
        <s v="Balans"/>
        <s v="ADM"/>
        <s v="Dalahelgen"/>
        <s v="DM-damer"/>
        <s v="Årsstämman"/>
        <s v="DM-mixed"/>
        <s v="DM-individuellt"/>
        <s v="DM-veteran"/>
        <s v="DM-max hjärter"/>
        <s v="DM-lag"/>
        <s v="Dalaserien"/>
        <s v="DM-par"/>
        <s v="Div 4" u="1"/>
        <s v="DM-Lagbarometer" u="1"/>
        <s v="BBO-par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7">
  <r>
    <s v="2021/2022"/>
    <x v="0"/>
    <d v="2022-08-31T00:00:00"/>
    <n v="0"/>
    <s v="IB"/>
    <s v="IB"/>
    <s v="IB"/>
    <s v="IB"/>
    <m/>
    <s v="Ingående Saldo"/>
    <x v="0"/>
    <s v="Inventarier (Bridgekryss)"/>
    <x v="0"/>
  </r>
  <r>
    <s v="2021/2022"/>
    <x v="0"/>
    <d v="2022-08-31T00:00:00"/>
    <n v="-12164"/>
    <s v="Omvänt belopp"/>
    <s v="IB"/>
    <s v="IB"/>
    <s v="IB"/>
    <m/>
    <s v="Ingående Saldo"/>
    <x v="1"/>
    <s v="Kundfordringar"/>
    <x v="0"/>
  </r>
  <r>
    <s v="2021/2022"/>
    <x v="0"/>
    <d v="2022-08-31T00:00:00"/>
    <n v="224874.09999999995"/>
    <s v="IB"/>
    <s v="IB"/>
    <s v="IB"/>
    <s v="IB"/>
    <m/>
    <s v="Ingående Saldo"/>
    <x v="2"/>
    <s v="Bank, Plusgiro"/>
    <x v="0"/>
  </r>
  <r>
    <s v="2021/2022"/>
    <x v="0"/>
    <d v="2022-08-31T00:00:00"/>
    <n v="5465.98"/>
    <s v="IB"/>
    <s v="IB"/>
    <s v="IB"/>
    <s v="IB"/>
    <m/>
    <s v="Ingående Saldo"/>
    <x v="3"/>
    <s v="Bank, Övriga bankkonton"/>
    <x v="0"/>
  </r>
  <r>
    <s v="2021/2022"/>
    <x v="0"/>
    <d v="2022-08-31T00:00:00"/>
    <n v="32171.089999999997"/>
    <s v="IB"/>
    <s v="IB"/>
    <s v="IB"/>
    <s v="IB"/>
    <m/>
    <s v="Ingående Saldo"/>
    <x v="4"/>
    <s v="SB Reskontra (Ruterkonto)"/>
    <x v="0"/>
  </r>
  <r>
    <s v="2021/2022"/>
    <x v="0"/>
    <d v="2022-08-31T00:00:00"/>
    <n v="-227380.16999999998"/>
    <s v="IB"/>
    <s v="IB"/>
    <s v="IB"/>
    <s v="IB"/>
    <m/>
    <s v="Ingående Saldo"/>
    <x v="5"/>
    <s v="Balanserade vinstmedel"/>
    <x v="0"/>
  </r>
  <r>
    <s v="2021/2022"/>
    <x v="0"/>
    <d v="2022-08-31T00:00:00"/>
    <n v="44325"/>
    <s v="Omvänt belopp"/>
    <s v="IB"/>
    <s v="IB"/>
    <s v="IB"/>
    <m/>
    <s v="Ingående Saldo"/>
    <x v="6"/>
    <s v="Leverantörsskulder"/>
    <x v="0"/>
  </r>
  <r>
    <s v="2021/2022"/>
    <x v="0"/>
    <d v="2022-08-31T00:00:00"/>
    <n v="2970"/>
    <s v="Omvänt belopp"/>
    <s v="IB"/>
    <s v="IB"/>
    <s v="IB"/>
    <m/>
    <s v="Ingående Saldo"/>
    <x v="7"/>
    <s v="Upplupna kostnader och förutbetalda intäkter"/>
    <x v="0"/>
  </r>
  <r>
    <s v="2022/2023"/>
    <x v="1"/>
    <d v="2022-08-31T00:00:00"/>
    <n v="0"/>
    <s v="IB"/>
    <s v="IB"/>
    <s v="IB"/>
    <s v="IB"/>
    <n v="224874.09999999995"/>
    <s v="Ingående Saldo"/>
    <x v="2"/>
    <s v="Bank, Plusgiro"/>
    <x v="0"/>
  </r>
  <r>
    <s v="2022/2023"/>
    <x v="2"/>
    <d v="2022-09-01T00:00:00"/>
    <n v="-8"/>
    <s v="12 44 33-4"/>
    <m/>
    <s v="SWISH AVGIFT"/>
    <n v="1233549979"/>
    <n v="224866.09999999995"/>
    <s v="Avgifter"/>
    <x v="8"/>
    <s v="Swish-kostnader"/>
    <x v="1"/>
  </r>
  <r>
    <s v="2022/2023"/>
    <x v="2"/>
    <d v="2022-09-07T00:00:00"/>
    <n v="600"/>
    <m/>
    <m/>
    <s v="Brittmarie Louise Ga"/>
    <s v="Britt-Marie + Björn Rosén"/>
    <n v="225466.09999999995"/>
    <s v="Insättning"/>
    <x v="9"/>
    <s v="Startavgifter"/>
    <x v="2"/>
  </r>
  <r>
    <s v="2022/2023"/>
    <x v="2"/>
    <d v="2022-09-26T00:00:00"/>
    <n v="200"/>
    <m/>
    <m/>
    <s v="Eva Forssell"/>
    <m/>
    <n v="225666.09999999995"/>
    <s v="Insättning"/>
    <x v="9"/>
    <s v="Startavgifter"/>
    <x v="3"/>
  </r>
  <r>
    <s v="2022/2023"/>
    <x v="2"/>
    <d v="2022-09-26T00:00:00"/>
    <n v="200"/>
    <m/>
    <m/>
    <s v="Barbro Hedberg"/>
    <m/>
    <n v="225866.09999999995"/>
    <s v="Insättning"/>
    <x v="9"/>
    <s v="Startavgifter"/>
    <x v="3"/>
  </r>
  <r>
    <s v="2022/2023"/>
    <x v="2"/>
    <d v="2022-09-27T00:00:00"/>
    <n v="400"/>
    <m/>
    <m/>
    <s v="EVA LENA ENGSTRÖM"/>
    <m/>
    <n v="226266.09999999995"/>
    <s v="Insättning"/>
    <x v="9"/>
    <s v="Startavgifter"/>
    <x v="3"/>
  </r>
  <r>
    <s v="2022/2023"/>
    <x v="2"/>
    <d v="2022-09-28T00:00:00"/>
    <n v="400"/>
    <m/>
    <m/>
    <s v="Brittmarie Louise Ga"/>
    <m/>
    <n v="226666.09999999995"/>
    <s v="Insättning"/>
    <x v="9"/>
    <s v="Startavgifter"/>
    <x v="3"/>
  </r>
  <r>
    <s v="2022/2023"/>
    <x v="3"/>
    <d v="2022-09-28T00:00:00"/>
    <n v="-200"/>
    <m/>
    <m/>
    <s v="Brittmarie Louise Ga"/>
    <m/>
    <n v="226466.09999999995"/>
    <s v="Insättning"/>
    <x v="10"/>
    <s v="Reseersättning för deltagande i SM/DM"/>
    <x v="3"/>
  </r>
  <r>
    <s v="2022/2023"/>
    <x v="2"/>
    <d v="2022-09-28T00:00:00"/>
    <n v="400"/>
    <m/>
    <m/>
    <s v="ANNELIE STRÖM"/>
    <m/>
    <n v="226866.09999999995"/>
    <s v="Insättning"/>
    <x v="9"/>
    <s v="Startavgifter"/>
    <x v="3"/>
  </r>
  <r>
    <s v="2022/2023"/>
    <x v="2"/>
    <d v="2022-09-28T00:00:00"/>
    <n v="400"/>
    <s v="106 69 43-0"/>
    <m/>
    <s v="Ingela Nelander Häll"/>
    <s v="Ingela 93856 Magda 37699"/>
    <n v="227266.09999999995"/>
    <s v="Insättning"/>
    <x v="9"/>
    <s v="Startavgifter"/>
    <x v="3"/>
  </r>
  <r>
    <s v="2022/2023"/>
    <x v="2"/>
    <d v="2022-09-28T00:00:00"/>
    <n v="400"/>
    <m/>
    <m/>
    <s v="GUNBRITT NORDSTRÖM"/>
    <m/>
    <n v="227666.09999999995"/>
    <s v="Insättning"/>
    <x v="9"/>
    <s v="Startavgifter"/>
    <x v="3"/>
  </r>
  <r>
    <s v="2022/2023"/>
    <x v="2"/>
    <d v="2022-09-28T00:00:00"/>
    <n v="400"/>
    <m/>
    <m/>
    <s v="EVY WESTLUND"/>
    <m/>
    <n v="228066.09999999995"/>
    <s v="Insättning"/>
    <x v="9"/>
    <s v="Startavgifter"/>
    <x v="3"/>
  </r>
  <r>
    <s v="2022/2023"/>
    <x v="2"/>
    <d v="2022-09-28T00:00:00"/>
    <n v="400"/>
    <m/>
    <m/>
    <s v="GEN GUSTAFSSON"/>
    <m/>
    <n v="228466.09999999995"/>
    <s v="Insättning"/>
    <x v="9"/>
    <s v="Startavgifter"/>
    <x v="3"/>
  </r>
  <r>
    <s v="2022/2023"/>
    <x v="2"/>
    <d v="2022-09-28T00:00:00"/>
    <n v="400"/>
    <m/>
    <m/>
    <s v="Monika Savberg"/>
    <m/>
    <n v="228866.09999999995"/>
    <s v="Insättning"/>
    <x v="9"/>
    <s v="Startavgifter"/>
    <x v="3"/>
  </r>
  <r>
    <s v="2022/2023"/>
    <x v="2"/>
    <d v="2022-09-28T00:00:00"/>
    <n v="600"/>
    <m/>
    <m/>
    <s v="JÖNSSON,JARL"/>
    <s v="JÖNSSON JARL"/>
    <n v="229466.09999999995"/>
    <s v="Insättning"/>
    <x v="9"/>
    <s v="Startavgifter"/>
    <x v="2"/>
  </r>
  <r>
    <s v="2022/2023"/>
    <x v="2"/>
    <d v="2022-09-30T00:00:00"/>
    <n v="100"/>
    <m/>
    <m/>
    <s v="Åsa Eriksson"/>
    <s v="Fordran 2021/2022"/>
    <n v="229566.09999999995"/>
    <s v="Insättning"/>
    <x v="1"/>
    <s v="Kundfordringar"/>
    <x v="0"/>
  </r>
  <r>
    <s v="2022/2023"/>
    <x v="2"/>
    <d v="2022-09-30T00:00:00"/>
    <n v="100"/>
    <m/>
    <m/>
    <s v="Åsa Eriksson"/>
    <s v="Fordran 2021/2022"/>
    <n v="229666.09999999995"/>
    <s v="Insättning"/>
    <x v="1"/>
    <s v="Kundfordringar"/>
    <x v="0"/>
  </r>
  <r>
    <s v="2022/2023"/>
    <x v="2"/>
    <d v="2022-09-30T00:00:00"/>
    <n v="200"/>
    <m/>
    <m/>
    <s v="Åke Rustad"/>
    <s v="Fordran 2021/2022"/>
    <n v="229866.09999999995"/>
    <s v="Insättning"/>
    <x v="1"/>
    <s v="Kundfordringar"/>
    <x v="0"/>
  </r>
  <r>
    <s v="2022/2023"/>
    <x v="2"/>
    <d v="2022-09-30T00:00:00"/>
    <n v="400"/>
    <m/>
    <m/>
    <s v="MARGOT SIVELIND"/>
    <m/>
    <n v="230266.09999999995"/>
    <s v="Insättning"/>
    <x v="9"/>
    <s v="Startavgifter"/>
    <x v="3"/>
  </r>
  <r>
    <s v="2022/2023"/>
    <x v="4"/>
    <d v="2022-09-30T00:00:00"/>
    <n v="-320"/>
    <m/>
    <s v="6467  643977848"/>
    <s v="Mora BK"/>
    <s v="Skuld 2021/2022"/>
    <n v="229946.09999999995"/>
    <s v="Utbetalning"/>
    <x v="6"/>
    <s v="Leverantörsskulder"/>
    <x v="0"/>
  </r>
  <r>
    <s v="2022/2023"/>
    <x v="2"/>
    <d v="2022-09-30T00:00:00"/>
    <n v="-400"/>
    <m/>
    <m/>
    <s v="Lisbeth Mattsson"/>
    <s v="Skuld 2021/2022 (återbetald till ANNELIE STRÖM)"/>
    <n v="229546.09999999995"/>
    <s v="Utbetalning"/>
    <x v="6"/>
    <s v="Leverantörsskulder"/>
    <x v="0"/>
  </r>
  <r>
    <s v="2022/2023"/>
    <x v="2"/>
    <d v="2022-09-30T00:00:00"/>
    <n v="100"/>
    <m/>
    <m/>
    <s v="Peter Ventura"/>
    <s v="Fordran 2021/2022"/>
    <n v="229646.09999999995"/>
    <s v="Insättning"/>
    <x v="1"/>
    <s v="Kundfordringar"/>
    <x v="0"/>
  </r>
  <r>
    <s v="2022/2023"/>
    <x v="5"/>
    <d v="2022-09-30T00:00:00"/>
    <n v="4772"/>
    <m/>
    <m/>
    <m/>
    <s v="Månadavstämning"/>
    <m/>
    <s v="AVST."/>
    <x v="2"/>
    <s v="Bank, Plusgiro"/>
    <x v="0"/>
  </r>
  <r>
    <s v="2022/2023"/>
    <x v="5"/>
    <d v="2022-10-03T00:00:00"/>
    <n v="-30"/>
    <s v="12 44 33-4"/>
    <m/>
    <s v="SWISH AVGIFT"/>
    <n v="1233549979"/>
    <n v="229616.09999999995"/>
    <s v="Avgifter"/>
    <x v="8"/>
    <s v="Swish-kostnader"/>
    <x v="1"/>
  </r>
  <r>
    <s v="2022/2023"/>
    <x v="5"/>
    <d v="2022-10-03T00:00:00"/>
    <n v="-2"/>
    <s v="12 44 33-4"/>
    <m/>
    <s v="SWISH AVGIFT"/>
    <n v="1233549979"/>
    <n v="229614.09999999995"/>
    <s v="Avgifter"/>
    <x v="8"/>
    <s v="Swish-kostnader"/>
    <x v="1"/>
  </r>
  <r>
    <s v="2022/2023"/>
    <x v="6"/>
    <d v="2022-10-03T00:00:00"/>
    <n v="-880"/>
    <m/>
    <s v="5347-5273"/>
    <s v="RÄTTVIKS BRIDGESÄLLSKAP"/>
    <s v="Skuld 2021/2022"/>
    <n v="228734.09999999995"/>
    <s v="Utbetalning"/>
    <x v="6"/>
    <s v="Leverantörsskulder"/>
    <x v="0"/>
  </r>
  <r>
    <s v="2022/2023"/>
    <x v="7"/>
    <d v="2022-10-03T00:00:00"/>
    <n v="-1480"/>
    <m/>
    <s v="171-6109"/>
    <s v="HEDEMORA BRIDGESÄLLSKAP"/>
    <s v="Skuld 2021/2022"/>
    <n v="227254.09999999995"/>
    <s v="Utbetalning"/>
    <x v="6"/>
    <s v="Leverantörsskulder"/>
    <x v="0"/>
  </r>
  <r>
    <s v="2022/2023"/>
    <x v="5"/>
    <d v="2022-10-03T00:00:00"/>
    <n v="-3900"/>
    <m/>
    <s v="395-3916"/>
    <s v="Borlänge Bridgeklubb"/>
    <s v="Skuld 2021/2022"/>
    <n v="223354.09999999995"/>
    <s v="Utbetalning"/>
    <x v="6"/>
    <s v="Leverantörsskulder"/>
    <x v="0"/>
  </r>
  <r>
    <s v="2022/2023"/>
    <x v="5"/>
    <d v="2022-10-03T00:00:00"/>
    <n v="600"/>
    <m/>
    <s v="395-3916"/>
    <s v="Borlänge BK"/>
    <s v="Fordran 2021/2022"/>
    <n v="223954.09999999995"/>
    <s v="Utbetalning"/>
    <x v="1"/>
    <s v="Kundfordringar"/>
    <x v="0"/>
  </r>
  <r>
    <s v="2022/2023"/>
    <x v="5"/>
    <d v="2022-10-03T00:00:00"/>
    <n v="-2505"/>
    <m/>
    <s v="587-2783"/>
    <s v="LUDVIKABYGDENS BRIDGEKLUBB"/>
    <s v="Skuld 2021/2022 o 2019/2020"/>
    <n v="221449.09999999995"/>
    <s v="Utbetalning"/>
    <x v="6"/>
    <s v="Leverantörsskulder"/>
    <x v="0"/>
  </r>
  <r>
    <s v="2022/2023"/>
    <x v="5"/>
    <d v="2022-10-03T00:00:00"/>
    <n v="-1340"/>
    <m/>
    <s v="587-2783"/>
    <s v="LUDVIKABYGDENS BRIDGEKLUBB"/>
    <s v="Skuld 2021/2022"/>
    <n v="220109.09999999995"/>
    <s v="Utbetalning"/>
    <x v="6"/>
    <s v="Leverantörsskulder"/>
    <x v="0"/>
  </r>
  <r>
    <s v="2022/2023"/>
    <x v="5"/>
    <d v="2022-10-03T00:00:00"/>
    <n v="600"/>
    <m/>
    <s v="587-2783"/>
    <s v="Ludvikabygdens BK"/>
    <s v="Fordran 2021/2022"/>
    <n v="220709.09999999995"/>
    <s v="Utbetalning"/>
    <x v="1"/>
    <s v="Kundfordringar"/>
    <x v="0"/>
  </r>
  <r>
    <s v="2022/2023"/>
    <x v="5"/>
    <d v="2022-10-03T00:00:00"/>
    <n v="2964"/>
    <m/>
    <m/>
    <s v="JAN Matsson"/>
    <s v="Fordran 2021/2022"/>
    <n v="223673.09999999995"/>
    <s v="Insättning"/>
    <x v="1"/>
    <s v="Kundfordringar"/>
    <x v="0"/>
  </r>
  <r>
    <s v="2022/2023"/>
    <x v="5"/>
    <d v="2022-10-03T00:00:00"/>
    <n v="2200"/>
    <m/>
    <m/>
    <s v="PETER JOHANSSON"/>
    <s v="Fordran 2021/2022"/>
    <n v="225873.09999999995"/>
    <s v="Insättning"/>
    <x v="1"/>
    <s v="Kundfordringar"/>
    <x v="0"/>
  </r>
  <r>
    <s v="2022/2023"/>
    <x v="5"/>
    <d v="2022-10-03T00:00:00"/>
    <n v="1200"/>
    <m/>
    <m/>
    <s v="LENA LUNDQVIST"/>
    <s v="LENA LUNDQVIST"/>
    <n v="227073.09999999995"/>
    <s v="Insättning"/>
    <x v="9"/>
    <s v="Startavgifter"/>
    <x v="2"/>
  </r>
  <r>
    <s v="2022/2023"/>
    <x v="5"/>
    <d v="2022-10-03T00:00:00"/>
    <n v="-600"/>
    <m/>
    <m/>
    <s v="Brittmarie Louise Gallon"/>
    <s v="Skuld 2021/2022"/>
    <n v="226473.09999999995"/>
    <s v="Utbetalning"/>
    <x v="6"/>
    <s v="Leverantörsskulder"/>
    <x v="0"/>
  </r>
  <r>
    <s v="2022/2023"/>
    <x v="5"/>
    <d v="2022-10-03T00:00:00"/>
    <n v="-400"/>
    <m/>
    <m/>
    <s v="Gösta Edström"/>
    <s v="Skuld 2021/2022"/>
    <n v="226073.09999999995"/>
    <s v="Utbetalning"/>
    <x v="6"/>
    <s v="Leverantörsskulder"/>
    <x v="0"/>
  </r>
  <r>
    <s v="2022/2023"/>
    <x v="5"/>
    <d v="2022-10-03T00:00:00"/>
    <n v="-1000"/>
    <m/>
    <m/>
    <s v="Johnny Johansson"/>
    <s v="Skuld 2021/2022"/>
    <n v="225073.09999999995"/>
    <s v="Utbetalning"/>
    <x v="6"/>
    <s v="Leverantörsskulder"/>
    <x v="0"/>
  </r>
  <r>
    <s v="2022/2023"/>
    <x v="5"/>
    <d v="2022-10-03T00:00:00"/>
    <n v="-400"/>
    <m/>
    <m/>
    <s v="JAN Matsson"/>
    <s v="Skuld 2021/2022"/>
    <n v="224673.09999999995"/>
    <s v="Utbetalning"/>
    <x v="6"/>
    <s v="Leverantörsskulder"/>
    <x v="0"/>
  </r>
  <r>
    <s v="2022/2023"/>
    <x v="5"/>
    <d v="2022-10-03T00:00:00"/>
    <n v="-222"/>
    <m/>
    <m/>
    <s v="JAN Matsson"/>
    <s v="Resa möte 2/10"/>
    <n v="224451.09999999995"/>
    <s v="Utbetalning"/>
    <x v="11"/>
    <s v="Reseersättning styrelsen"/>
    <x v="1"/>
  </r>
  <r>
    <s v="2022/2023"/>
    <x v="8"/>
    <d v="2022-10-03T00:00:00"/>
    <n v="-294.89"/>
    <m/>
    <s v="9271  2017935"/>
    <s v="Dorothy Tägt"/>
    <s v="Utlägg möte 221002"/>
    <n v="224156.20999999993"/>
    <s v="Utbetalning"/>
    <x v="12"/>
    <s v="Förtäring"/>
    <x v="1"/>
  </r>
  <r>
    <s v="2022/2023"/>
    <x v="5"/>
    <d v="2022-10-03T00:00:00"/>
    <n v="100"/>
    <m/>
    <s v="587-2783"/>
    <s v="ROLAND Gyllenhammar (via JM)"/>
    <s v="Fordran 2021/2022"/>
    <n v="224256.20999999993"/>
    <s v="Insättning"/>
    <x v="1"/>
    <s v="Kundfordringar"/>
    <x v="0"/>
  </r>
  <r>
    <s v="2022/2023"/>
    <x v="5"/>
    <d v="2022-10-04T00:00:00"/>
    <n v="1200"/>
    <m/>
    <m/>
    <s v="Maria Hols André"/>
    <s v="Maria Hols André"/>
    <n v="225456.20999999993"/>
    <s v="Insättning"/>
    <x v="9"/>
    <s v="Startavgifter"/>
    <x v="2"/>
  </r>
  <r>
    <s v="2022/2023"/>
    <x v="9"/>
    <d v="2022-10-13T00:00:00"/>
    <n v="-6053"/>
    <m/>
    <s v="790-7850"/>
    <s v="Nya Föreningsprodukt.i Borlänge AB"/>
    <s v="Faktura 30310"/>
    <n v="219403.20999999993"/>
    <s v="Utbetalning"/>
    <x v="13"/>
    <s v="Priser/Blommor etc."/>
    <x v="4"/>
  </r>
  <r>
    <s v="2022/2023"/>
    <x v="5"/>
    <d v="2022-10-14T00:00:00"/>
    <n v="600"/>
    <m/>
    <m/>
    <s v="FALU BRIDGEKLUBB"/>
    <s v="Fordran 2021/2022"/>
    <n v="220003.20999999993"/>
    <s v="Insättning"/>
    <x v="1"/>
    <s v="Kundfordringar"/>
    <x v="0"/>
  </r>
  <r>
    <s v="2022/2023"/>
    <x v="5"/>
    <d v="2022-10-14T00:00:00"/>
    <n v="-500"/>
    <m/>
    <m/>
    <s v="FALU BRIDGEKLUBB"/>
    <s v="Skuld 2021/2022"/>
    <n v="219503.20999999993"/>
    <s v="Insättning"/>
    <x v="6"/>
    <s v="Leverantörsskulder"/>
    <x v="0"/>
  </r>
  <r>
    <s v="2022/2023"/>
    <x v="5"/>
    <d v="2022-10-14T00:00:00"/>
    <n v="600"/>
    <m/>
    <m/>
    <s v="Malungs Bridgeklubb"/>
    <s v="Fordran 2021/2022"/>
    <n v="220103.20999999993"/>
    <s v="Insättning"/>
    <x v="1"/>
    <s v="Kundfordringar"/>
    <x v="0"/>
  </r>
  <r>
    <s v="2022/2023"/>
    <x v="5"/>
    <d v="2022-10-14T00:00:00"/>
    <n v="-350"/>
    <m/>
    <m/>
    <s v="Malungs Bridgeklubb"/>
    <s v="Skuld 2021/2022"/>
    <n v="219753.20999999993"/>
    <s v="Insättning"/>
    <x v="6"/>
    <s v="Leverantörsskulder"/>
    <x v="0"/>
  </r>
  <r>
    <s v="2022/2023"/>
    <x v="10"/>
    <d v="2022-10-17T00:00:00"/>
    <n v="-600"/>
    <m/>
    <m/>
    <s v="LUDVIKABYGDENS BRIDGEKLUBB"/>
    <s v="DM-damer 2022"/>
    <n v="219153.20999999993"/>
    <s v="Utbetalning"/>
    <x v="14"/>
    <s v="Lokalhyra"/>
    <x v="3"/>
  </r>
  <r>
    <s v="2022/2023"/>
    <x v="10"/>
    <d v="2022-10-17T00:00:00"/>
    <n v="-1000"/>
    <m/>
    <m/>
    <s v="LUDVIKABYGDENS BRIDGEKLUBB"/>
    <s v="DM-damer 2022"/>
    <n v="218153.20999999993"/>
    <s v="Utbetalning"/>
    <x v="15"/>
    <s v="Tävlingsledare"/>
    <x v="3"/>
  </r>
  <r>
    <s v="2022/2023"/>
    <x v="10"/>
    <d v="2022-10-17T00:00:00"/>
    <n v="-338"/>
    <m/>
    <m/>
    <s v="LUDVIKABYGDENS BRIDGEKLUBB"/>
    <s v="DM-damer 2022"/>
    <n v="217815.20999999993"/>
    <s v="Utbetalning"/>
    <x v="16"/>
    <s v="Brickläggning"/>
    <x v="3"/>
  </r>
  <r>
    <s v="2022/2023"/>
    <x v="5"/>
    <d v="2022-10-24T00:00:00"/>
    <n v="150"/>
    <s v="106 69 43-0"/>
    <m/>
    <s v="Michael Malmén"/>
    <s v="Spelavgift för 93686 Mats"/>
    <n v="217965.20999999993"/>
    <s v="Insättning"/>
    <x v="9"/>
    <s v="Startavgifter"/>
    <x v="2"/>
  </r>
  <r>
    <s v="2022/2023"/>
    <x v="5"/>
    <d v="2022-10-24T00:00:00"/>
    <n v="1200"/>
    <m/>
    <m/>
    <s v="LISRA,JOHAN"/>
    <m/>
    <n v="219165.20999999993"/>
    <s v="Insättning"/>
    <x v="9"/>
    <s v="Startavgifter"/>
    <x v="2"/>
  </r>
  <r>
    <s v="2022/2023"/>
    <x v="5"/>
    <d v="2022-10-25T00:00:00"/>
    <n v="1050"/>
    <m/>
    <m/>
    <s v="DOROTHY TÄGT"/>
    <m/>
    <n v="220215.20999999993"/>
    <s v="Insättning"/>
    <x v="9"/>
    <s v="Startavgifter"/>
    <x v="2"/>
  </r>
  <r>
    <s v="2022/2023"/>
    <x v="5"/>
    <d v="2022-10-25T00:00:00"/>
    <n v="1200"/>
    <m/>
    <m/>
    <s v="Åsa Eriksson"/>
    <m/>
    <n v="221415.20999999993"/>
    <s v="Insättning"/>
    <x v="9"/>
    <s v="Startavgifter"/>
    <x v="2"/>
  </r>
  <r>
    <s v="2022/2023"/>
    <x v="5"/>
    <d v="2022-10-28T00:00:00"/>
    <n v="525"/>
    <m/>
    <m/>
    <s v="MARGOT SIVELIND"/>
    <m/>
    <n v="221940.20999999993"/>
    <s v="Insättning"/>
    <x v="9"/>
    <s v="Startavgifter"/>
    <x v="2"/>
  </r>
  <r>
    <s v="2022/2023"/>
    <x v="5"/>
    <d v="2022-10-28T00:00:00"/>
    <n v="900"/>
    <m/>
    <m/>
    <s v="Stig Johansson"/>
    <m/>
    <n v="222840.20999999993"/>
    <s v="Insättning"/>
    <x v="9"/>
    <s v="Startavgifter"/>
    <x v="2"/>
  </r>
  <r>
    <s v="2022/2023"/>
    <x v="5"/>
    <d v="2022-10-31T00:00:00"/>
    <n v="150"/>
    <m/>
    <m/>
    <s v="Eleonore Kronbäck"/>
    <m/>
    <n v="222990.20999999993"/>
    <s v="Insättning"/>
    <x v="9"/>
    <s v="Startavgifter"/>
    <x v="2"/>
  </r>
  <r>
    <s v="2022/2023"/>
    <x v="5"/>
    <d v="2022-10-31T00:00:00"/>
    <n v="300"/>
    <m/>
    <m/>
    <s v="Eleonore Kronbäck"/>
    <m/>
    <n v="223290.20999999993"/>
    <s v="Insättning"/>
    <x v="9"/>
    <s v="Startavgifter"/>
    <x v="2"/>
  </r>
  <r>
    <s v="2022/2023"/>
    <x v="5"/>
    <d v="2022-10-31T00:00:00"/>
    <n v="300"/>
    <m/>
    <m/>
    <s v="ROGERT DEIVALL"/>
    <m/>
    <n v="223590.20999999993"/>
    <s v="Insättning"/>
    <x v="9"/>
    <s v="Startavgifter"/>
    <x v="2"/>
  </r>
  <r>
    <s v="2022/2023"/>
    <x v="5"/>
    <d v="2022-10-31T00:00:00"/>
    <n v="340"/>
    <m/>
    <m/>
    <s v="JOHANSSON, LENNART"/>
    <s v="Iag lördag  sön sil Lennart 20178 och Joakim 68245"/>
    <n v="223930.20999999993"/>
    <s v="Insättning"/>
    <x v="9"/>
    <s v="Startavgifter"/>
    <x v="2"/>
  </r>
  <r>
    <s v="2022/2023"/>
    <x v="5"/>
    <d v="2022-10-31T00:00:00"/>
    <n v="600"/>
    <m/>
    <m/>
    <s v="Eleonore Kronbäck"/>
    <m/>
    <n v="224530.20999999993"/>
    <s v="Insättning"/>
    <x v="9"/>
    <s v="Startavgifter"/>
    <x v="2"/>
  </r>
  <r>
    <s v="2022/2023"/>
    <x v="5"/>
    <d v="2022-10-31T00:00:00"/>
    <n v="1200"/>
    <m/>
    <m/>
    <s v="Hans Johansson"/>
    <m/>
    <n v="225730.20999999993"/>
    <s v="Insättning"/>
    <x v="9"/>
    <s v="Startavgifter"/>
    <x v="2"/>
  </r>
  <r>
    <s v="2022/2023"/>
    <x v="5"/>
    <d v="2022-10-31T00:00:00"/>
    <n v="1200"/>
    <m/>
    <m/>
    <s v="Pierre Berg"/>
    <m/>
    <n v="226930.20999999993"/>
    <s v="Insättning"/>
    <x v="9"/>
    <s v="Startavgifter"/>
    <x v="2"/>
  </r>
  <r>
    <s v="2022/2023"/>
    <x v="5"/>
    <d v="2022-10-31T00:00:00"/>
    <n v="-150"/>
    <m/>
    <s v="SWISH RETUR"/>
    <s v="Åsa Eriksson"/>
    <s v="CC4B020F3B7A4C3FBF5188A6C"/>
    <n v="226780.20999999993"/>
    <s v="Insättning"/>
    <x v="9"/>
    <s v="Startavgifter"/>
    <x v="2"/>
  </r>
  <r>
    <s v="2022/2023"/>
    <x v="5"/>
    <d v="2022-10-31T00:00:00"/>
    <n v="600"/>
    <m/>
    <s v="SWISH INBETAL"/>
    <s v="CARINA HALLQUIST"/>
    <m/>
    <n v="227380.20999999993"/>
    <s v="Insättning"/>
    <x v="9"/>
    <s v="Startavgifter"/>
    <x v="2"/>
  </r>
  <r>
    <s v="2022/2023"/>
    <x v="5"/>
    <d v="2022-10-31T00:00:00"/>
    <n v="-2265.8899999999994"/>
    <m/>
    <m/>
    <m/>
    <s v="Månadavstämning"/>
    <m/>
    <s v="AVST."/>
    <x v="2"/>
    <s v="Bank, Plusgiro"/>
    <x v="0"/>
  </r>
  <r>
    <s v="2022/2023"/>
    <x v="5"/>
    <d v="2022-11-01T00:00:00"/>
    <n v="-38"/>
    <s v="12 44 33-4"/>
    <m/>
    <s v="SWISH AVGIFT"/>
    <n v="1233549979"/>
    <n v="227342.20999999993"/>
    <s v="Avgifter"/>
    <x v="8"/>
    <s v="Swish-kostnader"/>
    <x v="1"/>
  </r>
  <r>
    <s v="2022/2023"/>
    <x v="5"/>
    <d v="2022-11-01T00:00:00"/>
    <n v="-4"/>
    <s v="12 44 33-4"/>
    <m/>
    <s v="SWISH AVGIFT"/>
    <n v="1233549979"/>
    <n v="227338.20999999993"/>
    <s v="Avgifter"/>
    <x v="8"/>
    <s v="Swish-kostnader"/>
    <x v="1"/>
  </r>
  <r>
    <s v="2022/2023"/>
    <x v="5"/>
    <d v="2022-11-01T00:00:00"/>
    <n v="115"/>
    <m/>
    <m/>
    <s v="JOHANSSON, LENNART"/>
    <m/>
    <n v="227453.20999999993"/>
    <s v="Insättning"/>
    <x v="9"/>
    <s v="Startavgifter"/>
    <x v="2"/>
  </r>
  <r>
    <s v="2022/2023"/>
    <x v="5"/>
    <d v="2022-11-01T00:00:00"/>
    <n v="150"/>
    <m/>
    <m/>
    <s v="Monika Savberg"/>
    <m/>
    <n v="227603.20999999993"/>
    <s v="Insättning"/>
    <x v="9"/>
    <s v="Startavgifter"/>
    <x v="2"/>
  </r>
  <r>
    <s v="2022/2023"/>
    <x v="5"/>
    <d v="2022-11-01T00:00:00"/>
    <n v="150"/>
    <m/>
    <m/>
    <s v="Anna Karlsson"/>
    <m/>
    <n v="227753.20999999993"/>
    <s v="Insättning"/>
    <x v="9"/>
    <s v="Startavgifter"/>
    <x v="2"/>
  </r>
  <r>
    <s v="2022/2023"/>
    <x v="5"/>
    <d v="2022-11-01T00:00:00"/>
    <n v="300"/>
    <m/>
    <m/>
    <s v="Monika Savberg"/>
    <m/>
    <n v="228053.20999999993"/>
    <s v="Insättning"/>
    <x v="9"/>
    <s v="Startavgifter"/>
    <x v="2"/>
  </r>
  <r>
    <s v="2022/2023"/>
    <x v="5"/>
    <d v="2022-11-01T00:00:00"/>
    <n v="600"/>
    <m/>
    <m/>
    <s v="Monika Savberg"/>
    <m/>
    <n v="228653.20999999993"/>
    <s v="Insättning"/>
    <x v="9"/>
    <s v="Startavgifter"/>
    <x v="2"/>
  </r>
  <r>
    <s v="2022/2023"/>
    <x v="5"/>
    <d v="2022-11-01T00:00:00"/>
    <n v="910"/>
    <s v="106 69 43-0"/>
    <m/>
    <s v="Spelavgift Lotta, Jakob,"/>
    <m/>
    <n v="229563.20999999993"/>
    <s v="Insättning"/>
    <x v="9"/>
    <s v="Startavgifter"/>
    <x v="2"/>
  </r>
  <r>
    <s v="2022/2023"/>
    <x v="5"/>
    <d v="2022-11-01T00:00:00"/>
    <n v="1050"/>
    <m/>
    <m/>
    <s v="Jörgen Klasson"/>
    <m/>
    <n v="230613.20999999993"/>
    <s v="Insättning"/>
    <x v="9"/>
    <s v="Startavgifter"/>
    <x v="2"/>
  </r>
  <r>
    <s v="2022/2023"/>
    <x v="5"/>
    <d v="2022-11-02T00:00:00"/>
    <n v="150"/>
    <m/>
    <m/>
    <s v="KJELL HELLSTRAND"/>
    <m/>
    <n v="230763.20999999993"/>
    <s v="Insättning"/>
    <x v="9"/>
    <s v="Startavgifter"/>
    <x v="2"/>
  </r>
  <r>
    <s v="2022/2023"/>
    <x v="5"/>
    <d v="2022-11-02T00:00:00"/>
    <n v="150"/>
    <m/>
    <m/>
    <s v="ANNELIE STRÖM"/>
    <m/>
    <n v="230913.20999999993"/>
    <s v="Insättning"/>
    <x v="9"/>
    <s v="Startavgifter"/>
    <x v="2"/>
  </r>
  <r>
    <s v="2022/2023"/>
    <x v="5"/>
    <d v="2022-11-02T00:00:00"/>
    <n v="150"/>
    <m/>
    <m/>
    <s v="HANSSON, MAGDALENA"/>
    <m/>
    <n v="231063.20999999993"/>
    <s v="Insättning"/>
    <x v="9"/>
    <s v="Startavgifter"/>
    <x v="2"/>
  </r>
  <r>
    <s v="2022/2023"/>
    <x v="5"/>
    <d v="2022-11-02T00:00:00"/>
    <n v="150"/>
    <m/>
    <m/>
    <s v="LASZLO,TONY"/>
    <m/>
    <n v="231213.20999999993"/>
    <s v="Insättning"/>
    <x v="9"/>
    <s v="Startavgifter"/>
    <x v="2"/>
  </r>
  <r>
    <s v="2022/2023"/>
    <x v="5"/>
    <d v="2022-11-02T00:00:00"/>
    <n v="150"/>
    <m/>
    <m/>
    <s v="Jan-Olov Lundqvist"/>
    <m/>
    <n v="231363.20999999993"/>
    <s v="Insättning"/>
    <x v="9"/>
    <s v="Startavgifter"/>
    <x v="2"/>
  </r>
  <r>
    <s v="2022/2023"/>
    <x v="5"/>
    <d v="2022-11-02T00:00:00"/>
    <n v="300"/>
    <m/>
    <m/>
    <s v="LASZLO,TONY"/>
    <m/>
    <n v="231663.20999999993"/>
    <s v="Insättning"/>
    <x v="9"/>
    <s v="Startavgifter"/>
    <x v="2"/>
  </r>
  <r>
    <s v="2022/2023"/>
    <x v="5"/>
    <d v="2022-11-02T00:00:00"/>
    <n v="300"/>
    <m/>
    <m/>
    <s v="ANNELIE STRÖM"/>
    <m/>
    <n v="231963.20999999993"/>
    <s v="Insättning"/>
    <x v="9"/>
    <s v="Startavgifter"/>
    <x v="2"/>
  </r>
  <r>
    <s v="2022/2023"/>
    <x v="5"/>
    <d v="2022-11-02T00:00:00"/>
    <n v="600"/>
    <m/>
    <m/>
    <s v="LASZLO,TONY"/>
    <m/>
    <n v="232563.20999999993"/>
    <s v="Insättning"/>
    <x v="9"/>
    <s v="Startavgifter"/>
    <x v="2"/>
  </r>
  <r>
    <s v="2022/2023"/>
    <x v="5"/>
    <d v="2022-11-02T00:00:00"/>
    <n v="600"/>
    <m/>
    <m/>
    <s v="CARINA SJÖBLOM"/>
    <m/>
    <n v="233163.20999999993"/>
    <s v="Insättning"/>
    <x v="9"/>
    <s v="Startavgifter"/>
    <x v="2"/>
  </r>
  <r>
    <s v="2022/2023"/>
    <x v="5"/>
    <d v="2022-11-02T00:00:00"/>
    <n v="600"/>
    <m/>
    <m/>
    <s v="HANSSON, MAGDALENA"/>
    <m/>
    <n v="233763.20999999993"/>
    <s v="Insättning"/>
    <x v="9"/>
    <s v="Startavgifter"/>
    <x v="2"/>
  </r>
  <r>
    <s v="2022/2023"/>
    <x v="5"/>
    <d v="2022-11-02T00:00:00"/>
    <n v="765"/>
    <m/>
    <m/>
    <s v="JESPER RUNDIN"/>
    <m/>
    <n v="234528.20999999993"/>
    <s v="Insättning"/>
    <x v="9"/>
    <s v="Startavgifter"/>
    <x v="2"/>
  </r>
  <r>
    <s v="2022/2023"/>
    <x v="5"/>
    <d v="2022-11-02T00:00:00"/>
    <n v="900"/>
    <m/>
    <m/>
    <s v="KJELL HELLSTRAND"/>
    <m/>
    <n v="235428.20999999993"/>
    <s v="Insättning"/>
    <x v="9"/>
    <s v="Startavgifter"/>
    <x v="2"/>
  </r>
  <r>
    <s v="2022/2023"/>
    <x v="5"/>
    <d v="2022-11-02T00:00:00"/>
    <n v="1200"/>
    <m/>
    <m/>
    <s v="GEN GUSTAFSSON"/>
    <m/>
    <n v="236628.20999999993"/>
    <s v="Insättning"/>
    <x v="9"/>
    <s v="Startavgifter"/>
    <x v="2"/>
  </r>
  <r>
    <s v="2022/2023"/>
    <x v="5"/>
    <d v="2022-11-03T00:00:00"/>
    <n v="-12.25"/>
    <s v="12 44 33-4"/>
    <m/>
    <s v="PRIS ENL SPEC"/>
    <s v="PRIS ENL SPEC"/>
    <n v="236615.95999999993"/>
    <s v="Avgifter"/>
    <x v="8"/>
    <s v="Swish-kostnader"/>
    <x v="1"/>
  </r>
  <r>
    <s v="2022/2023"/>
    <x v="5"/>
    <d v="2022-11-03T00:00:00"/>
    <n v="150"/>
    <m/>
    <m/>
    <s v="Lena Engman"/>
    <m/>
    <n v="236765.95999999993"/>
    <s v="Insättning"/>
    <x v="9"/>
    <s v="Startavgifter"/>
    <x v="2"/>
  </r>
  <r>
    <s v="2022/2023"/>
    <x v="5"/>
    <d v="2022-11-03T00:00:00"/>
    <n v="600"/>
    <m/>
    <m/>
    <s v="PETER NORÉN"/>
    <m/>
    <n v="237365.95999999993"/>
    <s v="Insättning"/>
    <x v="9"/>
    <s v="Startavgifter"/>
    <x v="2"/>
  </r>
  <r>
    <s v="2022/2023"/>
    <x v="5"/>
    <d v="2022-11-03T00:00:00"/>
    <n v="1200"/>
    <m/>
    <m/>
    <s v="Christer Jakobsson"/>
    <m/>
    <n v="238565.95999999993"/>
    <s v="Insättning"/>
    <x v="9"/>
    <s v="Startavgifter"/>
    <x v="2"/>
  </r>
  <r>
    <s v="2022/2023"/>
    <x v="5"/>
    <d v="2022-11-03T00:00:00"/>
    <n v="1200"/>
    <m/>
    <m/>
    <s v="Malung Janne"/>
    <m/>
    <n v="239765.95999999993"/>
    <s v="Insättning"/>
    <x v="9"/>
    <s v="Startavgifter"/>
    <x v="2"/>
  </r>
  <r>
    <s v="2022/2023"/>
    <x v="5"/>
    <d v="2022-11-03T00:00:00"/>
    <n v="300"/>
    <m/>
    <m/>
    <s v="Therese Andersson"/>
    <m/>
    <n v="240065.95999999993"/>
    <s v="Insättning"/>
    <x v="9"/>
    <s v="Startavgifter"/>
    <x v="2"/>
  </r>
  <r>
    <s v="2022/2023"/>
    <x v="5"/>
    <d v="2022-11-03T00:00:00"/>
    <n v="600"/>
    <m/>
    <m/>
    <s v="Therese Andersson"/>
    <m/>
    <n v="240665.95999999993"/>
    <s v="Insättning"/>
    <x v="9"/>
    <s v="Startavgifter"/>
    <x v="2"/>
  </r>
  <r>
    <s v="2022/2023"/>
    <x v="5"/>
    <d v="2022-11-03T00:00:00"/>
    <n v="1200"/>
    <m/>
    <m/>
    <s v="Björn Forsberg"/>
    <m/>
    <n v="241865.95999999993"/>
    <s v="Insättning"/>
    <x v="9"/>
    <s v="Startavgifter"/>
    <x v="2"/>
  </r>
  <r>
    <s v="2022/2023"/>
    <x v="5"/>
    <d v="2022-11-03T00:00:00"/>
    <n v="-600"/>
    <m/>
    <m/>
    <s v="Therese Andersson"/>
    <s v="3343BA48AC8149CC8D7081542"/>
    <n v="241265.95999999993"/>
    <s v="Insättning"/>
    <x v="9"/>
    <s v="Startavgifter"/>
    <x v="2"/>
  </r>
  <r>
    <s v="2022/2023"/>
    <x v="5"/>
    <d v="2022-11-03T00:00:00"/>
    <n v="-300"/>
    <m/>
    <m/>
    <s v="Therese Andersson"/>
    <s v="E578D296AA6647C39DD394B6B"/>
    <n v="240965.95999999993"/>
    <s v="Insättning"/>
    <x v="9"/>
    <s v="Startavgifter"/>
    <x v="2"/>
  </r>
  <r>
    <s v="2022/2023"/>
    <x v="5"/>
    <d v="2022-11-04T00:00:00"/>
    <n v="600"/>
    <m/>
    <m/>
    <s v="Patrik Janeröd"/>
    <s v="Falun utfyllnad"/>
    <n v="241565.95999999993"/>
    <s v="Insättning"/>
    <x v="9"/>
    <s v="Startavgifter"/>
    <x v="2"/>
  </r>
  <r>
    <s v="2022/2023"/>
    <x v="5"/>
    <d v="2022-11-04T00:00:00"/>
    <n v="-13400"/>
    <m/>
    <m/>
    <s v="JAN Matsson"/>
    <s v="Utlägg prispengar Dalahelgen"/>
    <n v="228165.95999999993"/>
    <s v="Utbetalning"/>
    <x v="13"/>
    <s v="Priser/Blommor etc."/>
    <x v="2"/>
  </r>
  <r>
    <s v="2022/2023"/>
    <x v="5"/>
    <d v="2022-11-04T00:00:00"/>
    <n v="300"/>
    <m/>
    <m/>
    <s v="PETER JOHANSSON"/>
    <m/>
    <n v="228465.95999999993"/>
    <s v="Insättning"/>
    <x v="9"/>
    <s v="Startavgifter"/>
    <x v="2"/>
  </r>
  <r>
    <s v="2022/2023"/>
    <x v="5"/>
    <d v="2022-11-04T00:00:00"/>
    <n v="150"/>
    <m/>
    <m/>
    <s v="Per-Åke Good"/>
    <m/>
    <n v="228615.95999999993"/>
    <s v="Insättning"/>
    <x v="9"/>
    <s v="Startavgifter"/>
    <x v="2"/>
  </r>
  <r>
    <s v="2022/2023"/>
    <x v="5"/>
    <d v="2022-11-04T00:00:00"/>
    <n v="150"/>
    <m/>
    <m/>
    <s v="ANETTE MARETICS"/>
    <m/>
    <n v="228765.95999999993"/>
    <s v="Insättning"/>
    <x v="9"/>
    <s v="Startavgifter"/>
    <x v="2"/>
  </r>
  <r>
    <s v="2022/2023"/>
    <x v="5"/>
    <d v="2022-11-07T00:00:00"/>
    <n v="150"/>
    <m/>
    <m/>
    <s v="Mats Häll"/>
    <m/>
    <n v="228915.95999999993"/>
    <s v="Insättning"/>
    <x v="9"/>
    <s v="Startavgifter"/>
    <x v="2"/>
  </r>
  <r>
    <s v="2022/2023"/>
    <x v="5"/>
    <d v="2022-11-07T00:00:00"/>
    <n v="150"/>
    <m/>
    <m/>
    <s v="HALLMAN, LOLA"/>
    <m/>
    <n v="229065.95999999993"/>
    <s v="Insättning"/>
    <x v="9"/>
    <s v="Startavgifter"/>
    <x v="2"/>
  </r>
  <r>
    <s v="2022/2023"/>
    <x v="5"/>
    <d v="2022-11-07T00:00:00"/>
    <n v="150"/>
    <m/>
    <m/>
    <s v="ROLAND GYLLENHAMMAR"/>
    <m/>
    <n v="229215.95999999993"/>
    <s v="Insättning"/>
    <x v="9"/>
    <s v="Startavgifter"/>
    <x v="2"/>
  </r>
  <r>
    <s v="2022/2023"/>
    <x v="5"/>
    <d v="2022-11-21T00:00:00"/>
    <n v="-1591"/>
    <m/>
    <m/>
    <s v="TONY Håkansson"/>
    <s v="RESEERSÄTTN"/>
    <n v="227624.95999999993"/>
    <s v="Utbetalning"/>
    <x v="11"/>
    <s v="Reseersättning styrelsen"/>
    <x v="1"/>
  </r>
  <r>
    <s v="2022/2023"/>
    <x v="5"/>
    <d v="2022-11-22T00:00:00"/>
    <n v="400"/>
    <m/>
    <m/>
    <s v="ERIKSSON MONICA"/>
    <s v="DM MIXED MONICA ERIKSSON"/>
    <n v="228024.95999999993"/>
    <s v="Insättning"/>
    <x v="9"/>
    <s v="Startavgifter"/>
    <x v="5"/>
  </r>
  <r>
    <s v="2022/2023"/>
    <x v="5"/>
    <d v="2022-11-28T00:00:00"/>
    <n v="-2176.4899999999998"/>
    <m/>
    <m/>
    <s v="MIRO BAKRAC"/>
    <s v="TL DALAHELG"/>
    <n v="225848.46999999994"/>
    <s v="Utbetalning"/>
    <x v="15"/>
    <s v="Tävlingsledare"/>
    <x v="2"/>
  </r>
  <r>
    <s v="2022/2023"/>
    <x v="5"/>
    <d v="2022-11-29T00:00:00"/>
    <n v="-3439.8"/>
    <m/>
    <m/>
    <s v="SVENSKA BRIDGEFÖRLAGET AB"/>
    <s v="TL DALAHELG"/>
    <n v="222408.66999999995"/>
    <s v="Avgifter"/>
    <x v="8"/>
    <s v="Swish-kostnader"/>
    <x v="1"/>
  </r>
  <r>
    <s v="2022/2023"/>
    <x v="5"/>
    <d v="2022-11-30T00:00:00"/>
    <n v="-4971.54"/>
    <m/>
    <m/>
    <m/>
    <s v="Månadavstämning"/>
    <m/>
    <s v="AVST."/>
    <x v="2"/>
    <s v="Bank, Plusgiro"/>
    <x v="0"/>
  </r>
  <r>
    <s v="2022/2023"/>
    <x v="5"/>
    <d v="2022-12-01T00:00:00"/>
    <n v="-4"/>
    <s v="12 44 33-4"/>
    <m/>
    <s v="SWISH AVGIFT"/>
    <n v="1233549979"/>
    <n v="222404.66999999995"/>
    <s v="Avgifter"/>
    <x v="8"/>
    <s v="Swish-kostnader"/>
    <x v="1"/>
  </r>
  <r>
    <s v="2022/2023"/>
    <x v="5"/>
    <d v="2022-12-01T00:00:00"/>
    <n v="-60"/>
    <s v="12 44 33-4"/>
    <m/>
    <s v="PRIS ENL SPEC"/>
    <n v="1233549979"/>
    <n v="222344.66999999995"/>
    <s v="Avgifter"/>
    <x v="8"/>
    <s v="Swish-kostnader"/>
    <x v="1"/>
  </r>
  <r>
    <s v="2022/2023"/>
    <x v="5"/>
    <d v="2022-12-02T00:00:00"/>
    <n v="3439.8"/>
    <m/>
    <m/>
    <s v="AB SVENSKA BRIDGEFÖRLAGET"/>
    <s v="REFERENS: fel inbetalt fö"/>
    <n v="225784.46999999994"/>
    <s v="Avgifter"/>
    <x v="8"/>
    <s v="Swish-kostnader"/>
    <x v="1"/>
  </r>
  <r>
    <s v="2022/2023"/>
    <x v="5"/>
    <d v="2022-12-05T00:00:00"/>
    <n v="-1.75"/>
    <m/>
    <m/>
    <s v="PRIS ENL SPEC"/>
    <m/>
    <n v="225782.71999999994"/>
    <s v="Avgifter"/>
    <x v="8"/>
    <s v="Swish-kostnader"/>
    <x v="1"/>
  </r>
  <r>
    <s v="2022/2023"/>
    <x v="5"/>
    <d v="2022-12-28T00:00:00"/>
    <n v="-666.14"/>
    <m/>
    <m/>
    <s v="Dorothy Tägt"/>
    <s v="Priser dalahelgen"/>
    <n v="225116.57999999993"/>
    <s v="Utbetalning"/>
    <x v="13"/>
    <s v="Priser/Blommor etc."/>
    <x v="2"/>
  </r>
  <r>
    <s v="2022/2023"/>
    <x v="5"/>
    <d v="2022-12-31T00:00:00"/>
    <n v="2707.9100000000003"/>
    <m/>
    <m/>
    <m/>
    <s v="Månadavstämning"/>
    <m/>
    <s v="AVST."/>
    <x v="2"/>
    <s v="Bank, Plusgiro"/>
    <x v="0"/>
  </r>
  <r>
    <s v="2022/2023"/>
    <x v="5"/>
    <d v="2023-01-02T00:00:00"/>
    <n v="-600"/>
    <s v="12 44 33-4"/>
    <m/>
    <s v="SWISH AVGIFT"/>
    <n v="1233549979"/>
    <n v="224516.57999999993"/>
    <s v="Avgifter"/>
    <x v="8"/>
    <s v="Swish-kostnader"/>
    <x v="1"/>
  </r>
  <r>
    <s v="2022/2023"/>
    <x v="5"/>
    <d v="2023-01-04T00:00:00"/>
    <n v="-950"/>
    <s v="12 44 33-4"/>
    <m/>
    <s v="PRIS ENL SPEC"/>
    <n v="1233549979"/>
    <n v="223566.57999999993"/>
    <s v="Avgifter"/>
    <x v="8"/>
    <s v="Swish-kostnader"/>
    <x v="1"/>
  </r>
  <r>
    <s v="2022/2023"/>
    <x v="5"/>
    <d v="2023-01-17T00:00:00"/>
    <n v="200"/>
    <m/>
    <m/>
    <s v="SVEN-ERIK EMANUELSSO"/>
    <s v="DM 10424"/>
    <n v="223766.57999999993"/>
    <s v="Insättning"/>
    <x v="9"/>
    <s v="Startavgifter"/>
    <x v="6"/>
  </r>
  <r>
    <s v="2022/2023"/>
    <x v="5"/>
    <d v="2023-01-19T00:00:00"/>
    <n v="400"/>
    <m/>
    <m/>
    <s v="PETER NORÉN"/>
    <m/>
    <n v="224166.57999999993"/>
    <s v="Insättning"/>
    <x v="9"/>
    <s v="Startavgifter"/>
    <x v="6"/>
  </r>
  <r>
    <s v="2022/2023"/>
    <x v="5"/>
    <d v="2023-01-19T00:00:00"/>
    <n v="200"/>
    <m/>
    <m/>
    <s v="ROGERT DEIVALL"/>
    <m/>
    <n v="224366.57999999993"/>
    <s v="Insättning"/>
    <x v="9"/>
    <s v="Startavgifter"/>
    <x v="6"/>
  </r>
  <r>
    <s v="2022/2023"/>
    <x v="5"/>
    <d v="2023-01-20T00:00:00"/>
    <n v="200"/>
    <m/>
    <m/>
    <s v="DOROTHY TÄGT"/>
    <m/>
    <n v="224566.57999999993"/>
    <s v="Insättning"/>
    <x v="9"/>
    <s v="Startavgifter"/>
    <x v="6"/>
  </r>
  <r>
    <s v="2022/2023"/>
    <x v="5"/>
    <d v="2023-01-20T00:00:00"/>
    <n v="200"/>
    <m/>
    <m/>
    <s v="MATTSSON, LISBETH"/>
    <m/>
    <n v="224766.57999999993"/>
    <s v="Insättning"/>
    <x v="9"/>
    <s v="Startavgifter"/>
    <x v="6"/>
  </r>
  <r>
    <s v="2022/2023"/>
    <x v="5"/>
    <d v="2023-01-20T00:00:00"/>
    <n v="200"/>
    <m/>
    <m/>
    <s v="Joyce Fahlstad"/>
    <m/>
    <n v="224966.57999999993"/>
    <s v="Insättning"/>
    <x v="9"/>
    <s v="Startavgifter"/>
    <x v="6"/>
  </r>
  <r>
    <s v="2022/2023"/>
    <x v="5"/>
    <d v="2023-01-20T00:00:00"/>
    <n v="200"/>
    <m/>
    <m/>
    <s v="Marit Franzén Ähdel"/>
    <m/>
    <n v="225166.57999999993"/>
    <s v="Insättning"/>
    <x v="9"/>
    <s v="Startavgifter"/>
    <x v="6"/>
  </r>
  <r>
    <s v="2022/2023"/>
    <x v="5"/>
    <d v="2023-01-20T00:00:00"/>
    <n v="200"/>
    <m/>
    <m/>
    <s v="TONY HÅKANSSON"/>
    <m/>
    <n v="225366.57999999993"/>
    <s v="Insättning"/>
    <x v="9"/>
    <s v="Startavgifter"/>
    <x v="6"/>
  </r>
  <r>
    <s v="2022/2023"/>
    <x v="5"/>
    <d v="2023-01-23T00:00:00"/>
    <n v="400"/>
    <m/>
    <m/>
    <s v="Håkan Gabrielsen"/>
    <m/>
    <n v="225766.57999999993"/>
    <s v="Insättning"/>
    <x v="9"/>
    <s v="Startavgifter"/>
    <x v="6"/>
  </r>
  <r>
    <s v="2022/2023"/>
    <x v="5"/>
    <d v="2023-01-23T00:00:00"/>
    <n v="200"/>
    <m/>
    <m/>
    <s v="Jörgen Klasson"/>
    <m/>
    <n v="225966.57999999993"/>
    <s v="Insättning"/>
    <x v="9"/>
    <s v="Startavgifter"/>
    <x v="6"/>
  </r>
  <r>
    <s v="2022/2023"/>
    <x v="5"/>
    <d v="2023-01-23T00:00:00"/>
    <n v="200"/>
    <m/>
    <m/>
    <s v="HANSSON, MAGDALENA"/>
    <m/>
    <n v="226166.57999999993"/>
    <s v="Insättning"/>
    <x v="9"/>
    <s v="Startavgifter"/>
    <x v="6"/>
  </r>
  <r>
    <s v="2022/2023"/>
    <x v="5"/>
    <d v="2023-01-23T00:00:00"/>
    <n v="200"/>
    <m/>
    <m/>
    <s v="Jan Matsson"/>
    <m/>
    <n v="226366.57999999993"/>
    <s v="Insättning"/>
    <x v="9"/>
    <s v="Startavgifter"/>
    <x v="6"/>
  </r>
  <r>
    <s v="2022/2023"/>
    <x v="5"/>
    <d v="2023-01-23T00:00:00"/>
    <n v="200"/>
    <m/>
    <m/>
    <s v="KJELL VESTIN"/>
    <m/>
    <n v="226566.57999999993"/>
    <s v="Insättning"/>
    <x v="9"/>
    <s v="Startavgifter"/>
    <x v="6"/>
  </r>
  <r>
    <s v="2022/2023"/>
    <x v="5"/>
    <d v="2023-01-23T00:00:00"/>
    <n v="-200"/>
    <s v="SWISH RETUR"/>
    <s v="Swish Handel Retur"/>
    <s v="75E69B3F9CC545F4B46645BEE"/>
    <m/>
    <n v="226366.57999999993"/>
    <s v="Insättning"/>
    <x v="9"/>
    <s v="Startavgifter"/>
    <x v="6"/>
  </r>
  <r>
    <s v="2022/2023"/>
    <x v="5"/>
    <d v="2023-01-31T00:00:00"/>
    <n v="1250"/>
    <m/>
    <m/>
    <m/>
    <s v="Månadavstämning"/>
    <m/>
    <s v="AVST."/>
    <x v="2"/>
    <s v="Bank, Plusgiro"/>
    <x v="0"/>
  </r>
  <r>
    <s v="2022/2023"/>
    <x v="5"/>
    <d v="2023-02-01T00:00:00"/>
    <n v="-2"/>
    <s v="12 44 33-4"/>
    <m/>
    <s v="SWISH AVGIFT"/>
    <n v="1233549979"/>
    <n v="226364.57999999993"/>
    <s v="Avgifter"/>
    <x v="8"/>
    <s v="Swish-kostnader"/>
    <x v="1"/>
  </r>
  <r>
    <s v="2022/2023"/>
    <x v="5"/>
    <d v="2023-02-01T00:00:00"/>
    <n v="-26"/>
    <s v="12 44 33-4"/>
    <m/>
    <s v="SWISH AVGIFT"/>
    <n v="1233549979"/>
    <n v="226338.57999999993"/>
    <s v="Avgifter"/>
    <x v="8"/>
    <s v="Swish-kostnader"/>
    <x v="1"/>
  </r>
  <r>
    <s v="2022/2023"/>
    <x v="5"/>
    <d v="2023-02-07T00:00:00"/>
    <n v="400"/>
    <m/>
    <m/>
    <s v="SVEN-ERIK EMANUELSSO"/>
    <m/>
    <n v="226738.57999999993"/>
    <s v="Insättning"/>
    <x v="9"/>
    <s v="Startavgifter"/>
    <x v="7"/>
  </r>
  <r>
    <s v="2022/2023"/>
    <x v="5"/>
    <d v="2023-02-10T00:00:00"/>
    <n v="400"/>
    <m/>
    <m/>
    <s v="MARGOT SIVELIND"/>
    <m/>
    <n v="227138.57999999993"/>
    <s v="Insättning"/>
    <x v="9"/>
    <s v="Startavgifter"/>
    <x v="7"/>
  </r>
  <r>
    <s v="2022/2023"/>
    <x v="5"/>
    <d v="2023-02-10T00:00:00"/>
    <n v="400"/>
    <m/>
    <m/>
    <s v="Ingela Nelander Häll"/>
    <m/>
    <n v="227538.57999999993"/>
    <s v="Insättning"/>
    <x v="9"/>
    <s v="Startavgifter"/>
    <x v="7"/>
  </r>
  <r>
    <s v="2022/2023"/>
    <x v="5"/>
    <d v="2023-02-10T00:00:00"/>
    <n v="400"/>
    <m/>
    <m/>
    <s v="LISRA,JOHAN"/>
    <m/>
    <n v="227938.57999999993"/>
    <s v="Insättning"/>
    <x v="9"/>
    <s v="Startavgifter"/>
    <x v="7"/>
  </r>
  <r>
    <s v="2022/2023"/>
    <x v="5"/>
    <d v="2023-02-13T00:00:00"/>
    <n v="400"/>
    <m/>
    <m/>
    <s v="Gösta Edström"/>
    <m/>
    <n v="228338.57999999993"/>
    <s v="Insättning"/>
    <x v="9"/>
    <s v="Startavgifter"/>
    <x v="7"/>
  </r>
  <r>
    <s v="2022/2023"/>
    <x v="5"/>
    <d v="2023-02-13T00:00:00"/>
    <n v="400"/>
    <m/>
    <m/>
    <s v="Yngve Andersson"/>
    <m/>
    <n v="228738.57999999993"/>
    <s v="Insättning"/>
    <x v="9"/>
    <s v="Startavgifter"/>
    <x v="7"/>
  </r>
  <r>
    <s v="2022/2023"/>
    <x v="5"/>
    <d v="2023-02-13T00:00:00"/>
    <n v="200"/>
    <m/>
    <m/>
    <s v="Mats Larsson"/>
    <m/>
    <n v="228938.57999999993"/>
    <s v="Insättning"/>
    <x v="9"/>
    <s v="Startavgifter"/>
    <x v="7"/>
  </r>
  <r>
    <s v="2022/2023"/>
    <x v="5"/>
    <d v="2023-02-13T00:00:00"/>
    <n v="200"/>
    <m/>
    <m/>
    <s v="ROLAND GYLLENHAMMAR"/>
    <m/>
    <n v="229138.57999999993"/>
    <s v="Insättning"/>
    <x v="9"/>
    <s v="Startavgifter"/>
    <x v="7"/>
  </r>
  <r>
    <s v="2022/2023"/>
    <x v="5"/>
    <d v="2023-02-13T00:00:00"/>
    <n v="400"/>
    <m/>
    <m/>
    <s v="Brittmarie Gallon"/>
    <m/>
    <n v="229538.57999999993"/>
    <s v="Insättning"/>
    <x v="9"/>
    <s v="Startavgifter"/>
    <x v="7"/>
  </r>
  <r>
    <s v="2022/2023"/>
    <x v="5"/>
    <d v="2023-02-13T00:00:00"/>
    <n v="-400"/>
    <m/>
    <m/>
    <s v="Brittmarie Gallon"/>
    <m/>
    <n v="229138.57999999993"/>
    <s v="Insättning"/>
    <x v="10"/>
    <s v="Reseersättning för deltagande i SM/DM"/>
    <x v="7"/>
  </r>
  <r>
    <s v="2022/2023"/>
    <x v="5"/>
    <d v="2023-02-20T00:00:00"/>
    <n v="400"/>
    <m/>
    <m/>
    <s v="Joyce Fahlstad"/>
    <m/>
    <n v="229538.57999999993"/>
    <s v="Insättning"/>
    <x v="9"/>
    <s v="Startavgifter"/>
    <x v="8"/>
  </r>
  <r>
    <s v="2022/2023"/>
    <x v="5"/>
    <d v="2023-02-28T00:00:00"/>
    <n v="3172"/>
    <m/>
    <m/>
    <m/>
    <s v="Månadavstämning"/>
    <m/>
    <s v="AVST."/>
    <x v="2"/>
    <s v="Bank, Plusgiro"/>
    <x v="0"/>
  </r>
  <r>
    <s v="2022/2023"/>
    <x v="5"/>
    <d v="2023-03-01T00:00:00"/>
    <n v="-18"/>
    <s v="12 44 33-4"/>
    <m/>
    <s v="SWISH AVGIFT"/>
    <n v="1233549979"/>
    <n v="229520.57999999993"/>
    <s v="Avgifter"/>
    <x v="8"/>
    <s v="Swish-kostnader"/>
    <x v="1"/>
  </r>
  <r>
    <s v="2022/2023"/>
    <x v="5"/>
    <d v="2023-03-06T00:00:00"/>
    <n v="800"/>
    <m/>
    <m/>
    <s v="Ingela Nelander Häll"/>
    <s v="Hälls änglar DM lag"/>
    <n v="230320.57999999993"/>
    <s v="Insättning"/>
    <x v="9"/>
    <s v="Startavgifter"/>
    <x v="9"/>
  </r>
  <r>
    <s v="2022/2023"/>
    <x v="5"/>
    <d v="2023-03-07T00:00:00"/>
    <n v="800"/>
    <m/>
    <m/>
    <s v="UNANDER PÄR ÅKE"/>
    <m/>
    <n v="231120.57999999993"/>
    <s v="Insättning"/>
    <x v="9"/>
    <s v="Startavgifter"/>
    <x v="9"/>
  </r>
  <r>
    <s v="2022/2023"/>
    <x v="5"/>
    <d v="2023-03-07T00:00:00"/>
    <n v="400"/>
    <m/>
    <m/>
    <s v="KNAPE, STELLAN"/>
    <m/>
    <n v="231520.57999999993"/>
    <s v="Insättning"/>
    <x v="9"/>
    <s v="Startavgifter"/>
    <x v="8"/>
  </r>
  <r>
    <s v="2022/2023"/>
    <x v="5"/>
    <d v="2023-03-08T00:00:00"/>
    <n v="400"/>
    <m/>
    <m/>
    <s v="Jan Ulf Wilkenson"/>
    <m/>
    <n v="231920.57999999993"/>
    <s v="Insättning"/>
    <x v="9"/>
    <s v="Startavgifter"/>
    <x v="8"/>
  </r>
  <r>
    <s v="2022/2023"/>
    <x v="5"/>
    <d v="2023-03-09T00:00:00"/>
    <n v="200"/>
    <m/>
    <m/>
    <s v="Gunilla Slott Viklun"/>
    <m/>
    <n v="232120.57999999993"/>
    <s v="Insättning"/>
    <x v="9"/>
    <s v="Startavgifter"/>
    <x v="5"/>
  </r>
  <r>
    <s v="2022/2023"/>
    <x v="5"/>
    <d v="2023-03-10T00:00:00"/>
    <n v="700"/>
    <m/>
    <m/>
    <s v="MARGOT SIVELIND"/>
    <m/>
    <n v="232820.57999999993"/>
    <s v="Insättning"/>
    <x v="9"/>
    <s v="Startavgifter"/>
    <x v="9"/>
  </r>
  <r>
    <s v="2022/2023"/>
    <x v="5"/>
    <d v="2023-03-13T00:00:00"/>
    <n v="800"/>
    <m/>
    <m/>
    <s v="LISRA,JOHAN"/>
    <m/>
    <n v="233620.57999999993"/>
    <s v="Insättning"/>
    <x v="9"/>
    <s v="Startavgifter"/>
    <x v="9"/>
  </r>
  <r>
    <s v="2022/2023"/>
    <x v="5"/>
    <d v="2023-03-13T00:00:00"/>
    <n v="800"/>
    <m/>
    <m/>
    <s v="Jörgen Klasson"/>
    <m/>
    <n v="234420.57999999993"/>
    <s v="Insättning"/>
    <x v="9"/>
    <s v="Startavgifter"/>
    <x v="9"/>
  </r>
  <r>
    <s v="2022/2023"/>
    <x v="5"/>
    <d v="2023-03-13T00:00:00"/>
    <n v="800"/>
    <m/>
    <m/>
    <s v="LASZLO,TONY"/>
    <m/>
    <n v="235220.57999999993"/>
    <s v="Insättning"/>
    <x v="9"/>
    <s v="Startavgifter"/>
    <x v="9"/>
  </r>
  <r>
    <s v="2022/2023"/>
    <x v="5"/>
    <d v="2023-03-13T00:00:00"/>
    <n v="400"/>
    <m/>
    <m/>
    <s v="MARIA HOLS ANDRÉ"/>
    <m/>
    <n v="235620.57999999993"/>
    <s v="Insättning"/>
    <x v="9"/>
    <s v="Startavgifter"/>
    <x v="8"/>
  </r>
  <r>
    <s v="2022/2023"/>
    <x v="5"/>
    <d v="2023-03-14T00:00:00"/>
    <n v="400"/>
    <m/>
    <m/>
    <s v="CHRISTINA SVENSSON"/>
    <m/>
    <n v="236020.57999999993"/>
    <s v="Insättning"/>
    <x v="9"/>
    <s v="Startavgifter"/>
    <x v="8"/>
  </r>
  <r>
    <s v="2022/2023"/>
    <x v="5"/>
    <d v="2023-03-14T00:00:00"/>
    <n v="400"/>
    <m/>
    <m/>
    <s v="ANNELIE STRÖM"/>
    <m/>
    <n v="236420.57999999993"/>
    <s v="Insättning"/>
    <x v="9"/>
    <s v="Startavgifter"/>
    <x v="8"/>
  </r>
  <r>
    <s v="2022/2023"/>
    <x v="5"/>
    <d v="2023-03-14T00:00:00"/>
    <n v="400"/>
    <m/>
    <m/>
    <s v="Magnus Jonsson"/>
    <m/>
    <n v="236820.57999999993"/>
    <s v="Insättning"/>
    <x v="9"/>
    <s v="Startavgifter"/>
    <x v="8"/>
  </r>
  <r>
    <s v="2022/2023"/>
    <x v="5"/>
    <d v="2023-03-14T00:00:00"/>
    <n v="400"/>
    <m/>
    <m/>
    <s v="Signe Kjörsvik Ander"/>
    <m/>
    <n v="237220.57999999993"/>
    <s v="Insättning"/>
    <x v="9"/>
    <s v="Startavgifter"/>
    <x v="5"/>
  </r>
  <r>
    <s v="2022/2023"/>
    <x v="5"/>
    <d v="2023-03-14T00:00:00"/>
    <n v="200"/>
    <m/>
    <m/>
    <s v="Brittmarie Louise Ga"/>
    <m/>
    <n v="237420.57999999993"/>
    <s v="Insättning"/>
    <x v="9"/>
    <s v="Startavgifter"/>
    <x v="8"/>
  </r>
  <r>
    <s v="2022/2023"/>
    <x v="5"/>
    <d v="2023-03-15T00:00:00"/>
    <n v="400"/>
    <m/>
    <m/>
    <s v="Marianne Löfquist"/>
    <m/>
    <n v="237820.57999999993"/>
    <s v="Insättning"/>
    <x v="9"/>
    <s v="Startavgifter"/>
    <x v="8"/>
  </r>
  <r>
    <s v="2022/2023"/>
    <x v="5"/>
    <d v="2023-03-15T00:00:00"/>
    <n v="400"/>
    <m/>
    <m/>
    <s v="TUNKRANS GUNNAR"/>
    <m/>
    <n v="238220.57999999993"/>
    <s v="Insättning"/>
    <x v="9"/>
    <s v="Startavgifter"/>
    <x v="8"/>
  </r>
  <r>
    <s v="2022/2023"/>
    <x v="5"/>
    <d v="2023-03-15T00:00:00"/>
    <n v="400"/>
    <m/>
    <m/>
    <s v="ROGERT DEIVALL"/>
    <m/>
    <n v="238620.57999999993"/>
    <s v="Insättning"/>
    <x v="9"/>
    <s v="Startavgifter"/>
    <x v="8"/>
  </r>
  <r>
    <s v="2022/2023"/>
    <x v="5"/>
    <d v="2023-03-15T00:00:00"/>
    <n v="200"/>
    <m/>
    <m/>
    <s v="Markus Sandberg"/>
    <m/>
    <n v="238820.57999999993"/>
    <s v="Insättning"/>
    <x v="9"/>
    <s v="Startavgifter"/>
    <x v="8"/>
  </r>
  <r>
    <s v="2022/2023"/>
    <x v="5"/>
    <d v="2023-03-15T00:00:00"/>
    <n v="200"/>
    <m/>
    <m/>
    <s v="MAGNUS ERIKSSON"/>
    <m/>
    <n v="239020.57999999993"/>
    <s v="Insättning"/>
    <x v="9"/>
    <s v="Startavgifter"/>
    <x v="8"/>
  </r>
  <r>
    <s v="2022/2023"/>
    <x v="5"/>
    <d v="2023-03-16T00:00:00"/>
    <n v="200"/>
    <m/>
    <m/>
    <s v="Lotta Kristina Wedma"/>
    <m/>
    <n v="239220.57999999993"/>
    <s v="Insättning"/>
    <x v="9"/>
    <s v="Startavgifter"/>
    <x v="5"/>
  </r>
  <r>
    <s v="2022/2023"/>
    <x v="5"/>
    <d v="2023-03-16T00:00:00"/>
    <n v="200"/>
    <m/>
    <m/>
    <s v="TONY HÅKANSSON"/>
    <m/>
    <n v="239420.57999999993"/>
    <s v="Insättning"/>
    <x v="9"/>
    <s v="Startavgifter"/>
    <x v="8"/>
  </r>
  <r>
    <s v="2022/2023"/>
    <x v="5"/>
    <d v="2023-03-20T00:00:00"/>
    <n v="400"/>
    <m/>
    <m/>
    <s v="SVEN-ERIK EMANUELSSO"/>
    <m/>
    <n v="239820.57999999993"/>
    <s v="Insättning"/>
    <x v="9"/>
    <s v="Startavgifter"/>
    <x v="5"/>
  </r>
  <r>
    <s v="2022/2023"/>
    <x v="5"/>
    <d v="2023-03-27T00:00:00"/>
    <n v="400"/>
    <m/>
    <m/>
    <s v="Stig Johansson"/>
    <m/>
    <n v="240220.57999999993"/>
    <s v="Insättning"/>
    <x v="9"/>
    <s v="Startavgifter"/>
    <x v="5"/>
  </r>
  <r>
    <s v="2022/2023"/>
    <x v="5"/>
    <d v="2023-03-27T00:00:00"/>
    <n v="300"/>
    <m/>
    <m/>
    <s v="MARGOT SIVELIND"/>
    <m/>
    <n v="240520.57999999993"/>
    <s v="Insättning"/>
    <x v="9"/>
    <s v="Startavgifter"/>
    <x v="5"/>
  </r>
  <r>
    <s v="2022/2023"/>
    <x v="5"/>
    <d v="2023-03-28T00:00:00"/>
    <n v="65"/>
    <m/>
    <m/>
    <s v="TONY HÅKANSSON"/>
    <s v="Felaktig inbetalning 28/3"/>
    <n v="240585.57999999993"/>
    <s v="Insättning"/>
    <x v="17"/>
    <s v="Övriga ersättningar och intäkter"/>
    <x v="1"/>
  </r>
  <r>
    <s v="2022/2023"/>
    <x v="5"/>
    <d v="2023-03-29T00:00:00"/>
    <n v="400"/>
    <m/>
    <m/>
    <s v="Per-Åke Good"/>
    <m/>
    <n v="240985.57999999993"/>
    <s v="Insättning"/>
    <x v="9"/>
    <s v="Startavgifter"/>
    <x v="5"/>
  </r>
  <r>
    <s v="2022/2023"/>
    <x v="5"/>
    <d v="2023-03-30T00:00:00"/>
    <n v="400"/>
    <m/>
    <m/>
    <s v="ERIKSSON,ANN-KRISTIN"/>
    <m/>
    <n v="241385.57999999993"/>
    <s v="Insättning"/>
    <x v="9"/>
    <s v="Startavgifter"/>
    <x v="5"/>
  </r>
  <r>
    <s v="2022/2023"/>
    <x v="5"/>
    <d v="2023-03-31T00:00:00"/>
    <n v="400"/>
    <m/>
    <m/>
    <s v="PETER JOHANSSON"/>
    <m/>
    <n v="241785.57999999993"/>
    <s v="Insättning"/>
    <x v="9"/>
    <s v="Startavgifter"/>
    <x v="5"/>
  </r>
  <r>
    <s v="2022/2023"/>
    <x v="5"/>
    <d v="2023-03-31T00:00:00"/>
    <n v="400"/>
    <m/>
    <m/>
    <s v="Carl Johan Karlsson"/>
    <m/>
    <n v="242185.57999999993"/>
    <s v="Insättning"/>
    <x v="9"/>
    <s v="Startavgifter"/>
    <x v="5"/>
  </r>
  <r>
    <s v="2022/2023"/>
    <x v="5"/>
    <d v="2023-03-31T00:00:00"/>
    <n v="800"/>
    <m/>
    <m/>
    <s v="Jan Matsson"/>
    <m/>
    <n v="242985.57999999993"/>
    <s v="Insättning"/>
    <x v="9"/>
    <s v="Startavgifter"/>
    <x v="9"/>
  </r>
  <r>
    <s v="2022/2023"/>
    <x v="5"/>
    <d v="2023-03-31T00:00:00"/>
    <n v="400"/>
    <m/>
    <m/>
    <s v="HANSSON, MAGDALENA"/>
    <m/>
    <n v="243385.57999999993"/>
    <s v="Insättning"/>
    <x v="9"/>
    <s v="Startavgifter"/>
    <x v="5"/>
  </r>
  <r>
    <s v="2022/2023"/>
    <x v="5"/>
    <d v="2023-03-31T00:00:00"/>
    <n v="400"/>
    <m/>
    <m/>
    <s v="Ingela Nelander Häll"/>
    <m/>
    <n v="243785.57999999993"/>
    <s v="Insättning"/>
    <x v="9"/>
    <s v="Startavgifter"/>
    <x v="5"/>
  </r>
  <r>
    <s v="2022/2023"/>
    <x v="5"/>
    <d v="2023-03-31T00:00:00"/>
    <n v="200"/>
    <m/>
    <m/>
    <s v="Jan Matsson"/>
    <m/>
    <n v="243985.57999999993"/>
    <s v="Insättning"/>
    <x v="9"/>
    <s v="Startavgifter"/>
    <x v="5"/>
  </r>
  <r>
    <s v="2022/2023"/>
    <x v="5"/>
    <d v="2023-03-31T00:00:00"/>
    <n v="-1000"/>
    <m/>
    <m/>
    <s v="MIRO BAKRAC"/>
    <s v="TL DM MAX HJ"/>
    <n v="242985.57999999993"/>
    <s v="Utbetalning"/>
    <x v="15"/>
    <s v="Tävlingsledare"/>
    <x v="8"/>
  </r>
  <r>
    <s v="2022/2023"/>
    <x v="5"/>
    <d v="2023-03-31T00:00:00"/>
    <n v="-1000"/>
    <m/>
    <m/>
    <s v="Johannes Matsson"/>
    <s v="STYRELSEARVODE 19/20"/>
    <n v="241985.57999999993"/>
    <s v="Utbetalning"/>
    <x v="6"/>
    <s v="Leverantörsskulder"/>
    <x v="0"/>
  </r>
  <r>
    <s v="2022/2023"/>
    <x v="5"/>
    <d v="2023-03-31T00:00:00"/>
    <n v="-1000"/>
    <m/>
    <m/>
    <s v="MAGDALENA Hansson"/>
    <s v="STYRELSEARVODE 19/20"/>
    <n v="240985.57999999993"/>
    <s v="Utbetalning"/>
    <x v="6"/>
    <s v="Leverantörsskulder"/>
    <x v="0"/>
  </r>
  <r>
    <s v="2022/2023"/>
    <x v="5"/>
    <d v="2023-03-31T00:00:00"/>
    <n v="-2000"/>
    <m/>
    <m/>
    <s v="MAGNUS Barkskog"/>
    <s v="STYRELSEARVODE 20/21 + 21/22"/>
    <n v="238985.57999999993"/>
    <s v="Utbetalning"/>
    <x v="6"/>
    <s v="Leverantörsskulder"/>
    <x v="0"/>
  </r>
  <r>
    <s v="2022/2023"/>
    <x v="5"/>
    <d v="2023-03-31T00:00:00"/>
    <n v="-1000"/>
    <m/>
    <m/>
    <s v="TONY Håkansson"/>
    <s v="STYRELSEARVODE 21/22"/>
    <n v="237985.57999999993"/>
    <s v="Utbetalning"/>
    <x v="6"/>
    <s v="Leverantörsskulder"/>
    <x v="0"/>
  </r>
  <r>
    <s v="2022/2023"/>
    <x v="5"/>
    <d v="2023-03-31T00:00:00"/>
    <n v="-1110"/>
    <m/>
    <m/>
    <s v="TONY Håkansson"/>
    <s v="MÖTESKOSTNADER"/>
    <n v="236875.57999999993"/>
    <s v="Utbetalning"/>
    <x v="11"/>
    <s v="Reseersättning styrelsen"/>
    <x v="1"/>
  </r>
  <r>
    <s v="2022/2023"/>
    <x v="5"/>
    <d v="2023-03-31T00:00:00"/>
    <n v="-3000"/>
    <m/>
    <m/>
    <s v="Ingela Nelander Häll"/>
    <s v="STYRELSEARVODE 19/20 + 20/21 + 21/22"/>
    <n v="233875.57999999993"/>
    <s v="Utbetalning"/>
    <x v="6"/>
    <s v="Leverantörsskulder"/>
    <x v="0"/>
  </r>
  <r>
    <s v="2022/2023"/>
    <x v="5"/>
    <d v="2023-03-31T00:00:00"/>
    <n v="-2000"/>
    <m/>
    <m/>
    <s v="JOHAN Lisra"/>
    <s v="STYRELSEARVODE 21/22"/>
    <n v="231875.57999999993"/>
    <s v="Utbetalning"/>
    <x v="6"/>
    <s v="Leverantörsskulder"/>
    <x v="0"/>
  </r>
  <r>
    <s v="2022/2023"/>
    <x v="5"/>
    <d v="2023-03-31T00:00:00"/>
    <n v="-1943"/>
    <m/>
    <m/>
    <s v="JOHAN Lisra"/>
    <s v="MÖTESKOSTNADER"/>
    <n v="229932.57999999993"/>
    <s v="Utbetalning"/>
    <x v="11"/>
    <s v="Reseersättning styrelsen"/>
    <x v="1"/>
  </r>
  <r>
    <s v="2022/2023"/>
    <x v="5"/>
    <d v="2023-03-31T00:00:00"/>
    <n v="-500"/>
    <m/>
    <m/>
    <s v="JOHAN Lisra"/>
    <s v="TL-arvode"/>
    <n v="229432.57999999993"/>
    <s v="Utbetalning"/>
    <x v="15"/>
    <s v="Tävlingsledare"/>
    <x v="7"/>
  </r>
  <r>
    <s v="2022/2023"/>
    <x v="5"/>
    <d v="2023-03-31T00:00:00"/>
    <n v="-5000"/>
    <m/>
    <m/>
    <s v="PETER JOHANSSON"/>
    <s v="STYRELSEARVODE 19/20 + 20/21 + 21/22"/>
    <n v="224432.57999999993"/>
    <s v="Utbetalning"/>
    <x v="6"/>
    <s v="Leverantörsskulder"/>
    <x v="0"/>
  </r>
  <r>
    <s v="2022/2023"/>
    <x v="5"/>
    <d v="2023-03-31T00:00:00"/>
    <n v="-5000"/>
    <m/>
    <m/>
    <s v="Dorothy Tägt"/>
    <s v="STYRELSEARVODE 19/20 + 20/21 + 21/22"/>
    <n v="219432.57999999993"/>
    <s v="Utbetalning"/>
    <x v="6"/>
    <s v="Leverantörsskulder"/>
    <x v="0"/>
  </r>
  <r>
    <s v="2022/2023"/>
    <x v="5"/>
    <d v="2023-03-31T00:00:00"/>
    <n v="-6000"/>
    <m/>
    <m/>
    <s v="JAN MATSSON"/>
    <s v="STYRELSEARVODE 19/20 + 20/21 + 21/22"/>
    <n v="213432.57999999993"/>
    <s v="Utbetalning"/>
    <x v="6"/>
    <s v="Leverantörsskulder"/>
    <x v="0"/>
  </r>
  <r>
    <s v="2022/2023"/>
    <x v="5"/>
    <d v="2023-03-31T00:00:00"/>
    <n v="-962"/>
    <m/>
    <m/>
    <s v="JAN MATSSON"/>
    <s v="MÖTESKOSTNADER"/>
    <n v="212470.57999999993"/>
    <s v="Utbetalning"/>
    <x v="11"/>
    <s v="Reseersättning styrelsen"/>
    <x v="1"/>
  </r>
  <r>
    <s v="2022/2023"/>
    <x v="5"/>
    <d v="2023-03-31T00:00:00"/>
    <n v="-4000"/>
    <m/>
    <m/>
    <s v="JONAS ENGSTRÖM"/>
    <s v="STYRELSEARVODE 19/20 + 20/21"/>
    <n v="208470.57999999993"/>
    <s v="Utbetalning"/>
    <x v="6"/>
    <s v="Leverantörsskulder"/>
    <x v="0"/>
  </r>
  <r>
    <s v="2022/2023"/>
    <x v="5"/>
    <d v="2023-03-31T00:00:00"/>
    <n v="4000"/>
    <m/>
    <m/>
    <s v="JONAS ENGSTRÖM"/>
    <s v="Efterskänkt av styrelsearvode"/>
    <n v="212470.57999999993"/>
    <s v="Utbetalning"/>
    <x v="17"/>
    <s v="Övriga ersättningar och intäkter"/>
    <x v="1"/>
  </r>
  <r>
    <s v="2022/2023"/>
    <x v="5"/>
    <d v="2023-03-31T00:00:00"/>
    <n v="-17068"/>
    <m/>
    <m/>
    <m/>
    <s v="Månadavstämning"/>
    <m/>
    <s v="AVST."/>
    <x v="2"/>
    <s v="Bank, Plusgiro"/>
    <x v="0"/>
  </r>
  <r>
    <s v="2022/2023"/>
    <x v="5"/>
    <d v="2023-04-03T00:00:00"/>
    <n v="-62"/>
    <s v="12 44 33-4"/>
    <m/>
    <s v="SWISH AVGIFT"/>
    <n v="1233549979"/>
    <n v="212408.57999999993"/>
    <s v="Avgifter"/>
    <x v="8"/>
    <s v="Swish-kostnader"/>
    <x v="1"/>
  </r>
  <r>
    <s v="2022/2023"/>
    <x v="5"/>
    <d v="2023-04-03T00:00:00"/>
    <n v="800"/>
    <m/>
    <m/>
    <s v="PETER JOHANSSON"/>
    <m/>
    <n v="213208.57999999993"/>
    <s v="Insättning"/>
    <x v="9"/>
    <s v="Startavgifter"/>
    <x v="9"/>
  </r>
  <r>
    <s v="2022/2023"/>
    <x v="5"/>
    <d v="2023-04-03T00:00:00"/>
    <n v="400"/>
    <m/>
    <m/>
    <s v="Håkan Gabrielsen"/>
    <m/>
    <n v="213608.57999999993"/>
    <s v="Insättning"/>
    <x v="9"/>
    <s v="Startavgifter"/>
    <x v="5"/>
  </r>
  <r>
    <s v="2022/2023"/>
    <x v="5"/>
    <d v="2023-04-03T00:00:00"/>
    <n v="400"/>
    <m/>
    <m/>
    <s v="Åsa Eriksson"/>
    <m/>
    <n v="214008.57999999993"/>
    <s v="Insättning"/>
    <x v="9"/>
    <s v="Startavgifter"/>
    <x v="5"/>
  </r>
  <r>
    <s v="2022/2023"/>
    <x v="5"/>
    <d v="2023-04-03T00:00:00"/>
    <n v="400"/>
    <m/>
    <m/>
    <s v="PETER WESTER"/>
    <m/>
    <n v="214408.57999999993"/>
    <s v="Insättning"/>
    <x v="9"/>
    <s v="Startavgifter"/>
    <x v="5"/>
  </r>
  <r>
    <s v="2022/2023"/>
    <x v="5"/>
    <d v="2023-04-03T00:00:00"/>
    <n v="400"/>
    <m/>
    <m/>
    <s v="Lotta Kristina Wedma"/>
    <m/>
    <n v="214808.57999999993"/>
    <s v="Insättning"/>
    <x v="9"/>
    <s v="Startavgifter"/>
    <x v="5"/>
  </r>
  <r>
    <s v="2022/2023"/>
    <x v="5"/>
    <d v="2023-04-03T00:00:00"/>
    <n v="400"/>
    <m/>
    <m/>
    <s v="NEDLICH, KRISTIN"/>
    <m/>
    <n v="215208.57999999993"/>
    <s v="Insättning"/>
    <x v="9"/>
    <s v="Startavgifter"/>
    <x v="5"/>
  </r>
  <r>
    <s v="2022/2023"/>
    <x v="5"/>
    <d v="2023-04-03T00:00:00"/>
    <n v="400"/>
    <m/>
    <m/>
    <s v="Brittmarie Louise Ga"/>
    <m/>
    <n v="215608.57999999993"/>
    <s v="Insättning"/>
    <x v="9"/>
    <s v="Startavgifter"/>
    <x v="5"/>
  </r>
  <r>
    <s v="2022/2023"/>
    <x v="5"/>
    <d v="2023-04-03T00:00:00"/>
    <n v="-200"/>
    <m/>
    <m/>
    <s v="Brittmarie Louise Ga"/>
    <m/>
    <n v="215408.57999999993"/>
    <s v="Utbetalning"/>
    <x v="10"/>
    <s v="Reseersättning för deltagande i SM/DM"/>
    <x v="5"/>
  </r>
  <r>
    <s v="2022/2023"/>
    <x v="5"/>
    <d v="2023-04-03T00:00:00"/>
    <n v="-65"/>
    <m/>
    <m/>
    <s v="TONY HÅKANSSON"/>
    <s v="Felaktig inbetalning 28/3"/>
    <n v="215343.57999999993"/>
    <s v="Utbetalning"/>
    <x v="17"/>
    <s v="Övriga ersättningar och intäkter"/>
    <x v="1"/>
  </r>
  <r>
    <s v="2022/2023"/>
    <x v="5"/>
    <d v="2023-04-04T00:00:00"/>
    <n v="-1000"/>
    <m/>
    <s v="395-3916"/>
    <s v="Borlänge BK"/>
    <s v="Faktura 1 - 2023"/>
    <n v="214343.57999999993"/>
    <s v="Utbetalning"/>
    <x v="14"/>
    <s v="Lokalhyra"/>
    <x v="6"/>
  </r>
  <r>
    <s v="2022/2023"/>
    <x v="5"/>
    <d v="2023-04-04T00:00:00"/>
    <n v="-360"/>
    <m/>
    <s v="395-3916"/>
    <s v="Borlänge BK"/>
    <s v="Faktura 1 - 2023"/>
    <n v="213983.57999999993"/>
    <s v="Utbetalning"/>
    <x v="16"/>
    <s v="Brickläggning"/>
    <x v="6"/>
  </r>
  <r>
    <s v="2022/2023"/>
    <x v="5"/>
    <d v="2023-04-04T00:00:00"/>
    <n v="-1000"/>
    <m/>
    <s v="395-3916"/>
    <s v="Borlänge BK"/>
    <s v="Faktura 1 - 2023"/>
    <n v="212983.57999999993"/>
    <s v="Utbetalning"/>
    <x v="14"/>
    <s v="Lokalhyra"/>
    <x v="10"/>
  </r>
  <r>
    <s v="2022/2023"/>
    <x v="5"/>
    <d v="2023-04-04T00:00:00"/>
    <n v="-512"/>
    <m/>
    <s v="395-3916"/>
    <s v="Borlänge BK"/>
    <s v="Faktura 1 - 2023"/>
    <n v="212471.57999999993"/>
    <s v="Utbetalning"/>
    <x v="16"/>
    <s v="Brickläggning"/>
    <x v="10"/>
  </r>
  <r>
    <s v="2022/2023"/>
    <x v="5"/>
    <d v="2023-04-04T00:00:00"/>
    <n v="-1000"/>
    <m/>
    <s v="395-3916"/>
    <s v="Borlänge BK"/>
    <s v="Faktura 1 - 2023"/>
    <n v="211471.57999999993"/>
    <s v="Utbetalning"/>
    <x v="14"/>
    <s v="Lokalhyra"/>
    <x v="7"/>
  </r>
  <r>
    <s v="2022/2023"/>
    <x v="5"/>
    <d v="2023-04-04T00:00:00"/>
    <n v="-360"/>
    <m/>
    <s v="395-3916"/>
    <s v="Borlänge BK"/>
    <s v="Faktura 1 - 2023"/>
    <n v="211111.57999999993"/>
    <s v="Utbetalning"/>
    <x v="16"/>
    <s v="Brickläggning"/>
    <x v="7"/>
  </r>
  <r>
    <s v="2022/2023"/>
    <x v="5"/>
    <d v="2023-04-04T00:00:00"/>
    <n v="-1000"/>
    <m/>
    <s v="395-3916"/>
    <s v="Borlänge BK"/>
    <s v="Faktura 1 - 2023"/>
    <n v="210111.57999999993"/>
    <s v="Utbetalning"/>
    <x v="14"/>
    <s v="Lokalhyra"/>
    <x v="8"/>
  </r>
  <r>
    <s v="2022/2023"/>
    <x v="5"/>
    <d v="2023-04-04T00:00:00"/>
    <n v="-448"/>
    <m/>
    <s v="395-3916"/>
    <s v="Borlänge BK"/>
    <s v="Faktura 1 - 2023"/>
    <n v="209663.57999999993"/>
    <s v="Utbetalning"/>
    <x v="16"/>
    <s v="Brickläggning"/>
    <x v="8"/>
  </r>
  <r>
    <s v="2022/2023"/>
    <x v="5"/>
    <d v="2023-04-04T00:00:00"/>
    <n v="-1000"/>
    <m/>
    <s v="395-3916"/>
    <s v="Borlänge BK"/>
    <s v="Faktura 1 - 2023"/>
    <n v="208663.57999999993"/>
    <s v="Utbetalning"/>
    <x v="14"/>
    <s v="Lokalhyra"/>
    <x v="5"/>
  </r>
  <r>
    <s v="2022/2023"/>
    <x v="5"/>
    <d v="2023-04-04T00:00:00"/>
    <n v="-910"/>
    <m/>
    <s v="395-3916"/>
    <s v="Borlänge BK"/>
    <s v="Faktura 1 - 2023"/>
    <n v="207753.57999999993"/>
    <s v="Utbetalning"/>
    <x v="16"/>
    <s v="Brickläggning"/>
    <x v="5"/>
  </r>
  <r>
    <s v="2022/2023"/>
    <x v="5"/>
    <d v="2023-04-06T00:00:00"/>
    <n v="-106"/>
    <m/>
    <s v="5828-1874"/>
    <s v="SVENSKA BRIDGEFÖRLAGET AB"/>
    <s v="Faktura 70826 - Systemdeklarationer"/>
    <n v="207647.57999999993"/>
    <s v="Utbetalning"/>
    <x v="18"/>
    <s v="Diverse tävlingsomkostnader"/>
    <x v="1"/>
  </r>
  <r>
    <s v="2022/2023"/>
    <x v="5"/>
    <d v="2023-04-18T00:00:00"/>
    <n v="400"/>
    <m/>
    <m/>
    <s v="Inbetalning Swish Företag"/>
    <s v="GEN GUSTAFSSON"/>
    <n v="208047.57999999993"/>
    <s v="Insättning"/>
    <x v="9"/>
    <s v="Startavgifter"/>
    <x v="11"/>
  </r>
  <r>
    <s v="2022/2023"/>
    <x v="5"/>
    <d v="2023-04-19T00:00:00"/>
    <n v="400"/>
    <m/>
    <m/>
    <s v="Ingela Nelander Häll"/>
    <s v="Hälls DM par"/>
    <n v="208447.57999999993"/>
    <s v="Insättning"/>
    <x v="9"/>
    <s v="Startavgifter"/>
    <x v="11"/>
  </r>
  <r>
    <s v="2022/2023"/>
    <x v="5"/>
    <d v="2023-04-19T00:00:00"/>
    <n v="400"/>
    <m/>
    <m/>
    <s v="Inbetalning Swish Företag"/>
    <s v="Brittmarie Louise Ga"/>
    <n v="208847.57999999993"/>
    <s v="Insättning"/>
    <x v="9"/>
    <s v="Startavgifter"/>
    <x v="11"/>
  </r>
  <r>
    <s v="2022/2023"/>
    <x v="5"/>
    <d v="2023-04-19T00:00:00"/>
    <n v="-200"/>
    <m/>
    <m/>
    <s v="Inbetalning Swish Företag"/>
    <s v="Brittmarie Louise Ga"/>
    <n v="208647.57999999993"/>
    <s v="Utbetalning"/>
    <x v="10"/>
    <s v="Reseersättning för deltagande i SM/DM"/>
    <x v="11"/>
  </r>
  <r>
    <s v="2022/2023"/>
    <x v="5"/>
    <d v="2023-04-20T00:00:00"/>
    <n v="400"/>
    <m/>
    <m/>
    <s v="Inbetalning Swish Företag"/>
    <s v="Mats Larsson"/>
    <n v="209047.57999999993"/>
    <s v="Insättning"/>
    <x v="9"/>
    <s v="Startavgifter"/>
    <x v="11"/>
  </r>
  <r>
    <s v="2022/2023"/>
    <x v="5"/>
    <d v="2023-04-21T00:00:00"/>
    <n v="400"/>
    <m/>
    <m/>
    <s v="Inbetalning Swish Företag"/>
    <s v="LISRA,JOHAN"/>
    <n v="209447.57999999993"/>
    <s v="Insättning"/>
    <x v="9"/>
    <s v="Startavgifter"/>
    <x v="11"/>
  </r>
  <r>
    <s v="2022/2023"/>
    <x v="5"/>
    <d v="2023-04-24T00:00:00"/>
    <n v="400"/>
    <m/>
    <m/>
    <s v="Inbetalning Swish Företag"/>
    <s v="Jörgen Klasson"/>
    <n v="209847.57999999993"/>
    <s v="Insättning"/>
    <x v="9"/>
    <s v="Startavgifter"/>
    <x v="11"/>
  </r>
  <r>
    <s v="2022/2023"/>
    <x v="5"/>
    <d v="2023-04-24T00:00:00"/>
    <n v="300"/>
    <m/>
    <m/>
    <s v="Inbetalning Swish Företag"/>
    <s v="DANIEL SIVELIND"/>
    <n v="210147.57999999993"/>
    <s v="Insättning"/>
    <x v="9"/>
    <s v="Startavgifter"/>
    <x v="11"/>
  </r>
  <r>
    <s v="2022/2023"/>
    <x v="5"/>
    <d v="2023-04-24T00:00:00"/>
    <n v="200"/>
    <m/>
    <m/>
    <s v="Inbetalning Swish Företag"/>
    <s v="Staffan Jakobsson"/>
    <n v="210347.57999999993"/>
    <s v="Insättning"/>
    <x v="9"/>
    <s v="Startavgifter"/>
    <x v="11"/>
  </r>
  <r>
    <s v="2022/2023"/>
    <x v="5"/>
    <d v="2023-04-24T00:00:00"/>
    <n v="200"/>
    <m/>
    <m/>
    <s v="Inbetalning Swish Företag"/>
    <s v="LISRA,JOHAN"/>
    <n v="210547.57999999993"/>
    <s v="Insättning"/>
    <x v="9"/>
    <s v="Startavgifter"/>
    <x v="11"/>
  </r>
  <r>
    <s v="2022/2023"/>
    <x v="5"/>
    <d v="2023-04-24T00:00:00"/>
    <n v="-220"/>
    <m/>
    <s v="9023  5626963"/>
    <s v="Länsförsäkringar Bank Akt"/>
    <s v="RESEERS  DM (ÅKE R + JAN Matsson)"/>
    <n v="210327.57999999993"/>
    <s v="Utbetalning"/>
    <x v="10"/>
    <s v="Reseersättning för deltagande i SM/DM"/>
    <x v="11"/>
  </r>
  <r>
    <s v="2022/2023"/>
    <x v="5"/>
    <d v="2023-04-24T00:00:00"/>
    <n v="-400"/>
    <m/>
    <m/>
    <s v="Swish Handel Retur"/>
    <s v="0DF4C0C645B4450D96133B121"/>
    <n v="209927.57999999993"/>
    <s v="Insättning"/>
    <x v="9"/>
    <s v="Startavgifter"/>
    <x v="11"/>
  </r>
  <r>
    <s v="2022/2023"/>
    <x v="5"/>
    <d v="2023-04-30T00:00:00"/>
    <n v="-2543"/>
    <m/>
    <m/>
    <m/>
    <s v="Månadavstämning"/>
    <m/>
    <s v="AVST."/>
    <x v="2"/>
    <s v="Bank, Plusgiro"/>
    <x v="0"/>
  </r>
  <r>
    <s v="2022/2023"/>
    <x v="5"/>
    <d v="2023-05-02T00:00:00"/>
    <n v="-4"/>
    <s v="12 44 33-4"/>
    <m/>
    <s v="SWISH AVGIFT"/>
    <n v="1233549979"/>
    <n v="209923.57999999993"/>
    <s v="Avgifter"/>
    <x v="8"/>
    <s v="Swish-kostnader"/>
    <x v="1"/>
  </r>
  <r>
    <s v="2022/2023"/>
    <x v="5"/>
    <d v="2023-05-02T00:00:00"/>
    <n v="-30"/>
    <s v="12 44 33-4"/>
    <m/>
    <s v="SWISH AVGIFT"/>
    <n v="1233549979"/>
    <n v="209893.57999999993"/>
    <s v="Avgifter"/>
    <x v="8"/>
    <s v="Swish-kostnader"/>
    <x v="1"/>
  </r>
  <r>
    <s v="2022/2023"/>
    <x v="5"/>
    <d v="2023-05-04T00:00:00"/>
    <n v="-3.5"/>
    <m/>
    <m/>
    <s v="PRIS ENL SPEC"/>
    <s v="PRIS ENL SPEC"/>
    <n v="209890.07999999993"/>
    <s v="Avgifter"/>
    <x v="8"/>
    <s v="Swish-kostnader"/>
    <x v="1"/>
  </r>
  <r>
    <s v="2022/2023"/>
    <x v="5"/>
    <d v="2023-05-16T00:00:00"/>
    <n v="-499.5"/>
    <m/>
    <s v="3260 02 08275"/>
    <s v="JOHAN Lisra"/>
    <s v="RESA 14/5"/>
    <n v="209390.57999999993"/>
    <s v="Utbetalning"/>
    <x v="11"/>
    <s v="Reseersättning styrelsen"/>
    <x v="1"/>
  </r>
  <r>
    <s v="2022/2023"/>
    <x v="5"/>
    <d v="2023-05-30T00:00:00"/>
    <n v="-617.05999999999995"/>
    <s v="9271  2017935"/>
    <s v="ICA Banken AB"/>
    <s v="Dorothy Tägt"/>
    <s v="Styrelsemöte + resa"/>
    <n v="208773.51999999993"/>
    <m/>
    <x v="12"/>
    <s v="Förtäring"/>
    <x v="1"/>
  </r>
  <r>
    <s v="2022/2023"/>
    <x v="5"/>
    <d v="2023-05-30T00:00:00"/>
    <n v="-1600"/>
    <s v="6467  643977848"/>
    <s v="Svenska Handelsbanken AB"/>
    <s v="Mora BK"/>
    <s v="DALASERIEN BIDRAG"/>
    <n v="207173.51999999993"/>
    <m/>
    <x v="19"/>
    <s v="Bidrag till Dalaklubbarna (DALASERIEN)"/>
    <x v="10"/>
  </r>
  <r>
    <s v="2022/2023"/>
    <x v="5"/>
    <d v="2023-05-30T00:00:00"/>
    <n v="-1600"/>
    <s v="818770043404581"/>
    <s v="Swedbank AB"/>
    <s v="Swedbank AB"/>
    <s v="DALASERIEN BIDRAG"/>
    <n v="205573.51999999993"/>
    <m/>
    <x v="19"/>
    <s v="Bidrag till Dalaklubbarna (DALASERIEN)"/>
    <x v="10"/>
  </r>
  <r>
    <s v="2022/2023"/>
    <x v="5"/>
    <d v="2023-05-31T00:00:00"/>
    <n v="-800"/>
    <s v="5347-5273"/>
    <s v="RÄTTVIKS BRIDGESÄLLSKAP"/>
    <s v="RÄTTVIKS BRIDGESÄLLSKAP"/>
    <s v="DALASERIEN BIDRAG"/>
    <n v="204773.51999999993"/>
    <m/>
    <x v="19"/>
    <s v="Bidrag till Dalaklubbarna (DALASERIEN)"/>
    <x v="10"/>
  </r>
  <r>
    <s v="2022/2023"/>
    <x v="5"/>
    <d v="2023-05-31T00:00:00"/>
    <n v="-1600"/>
    <s v="395-3916"/>
    <s v="Borlänge Bridgeklubb"/>
    <s v="Borlänge Bridgeklubb"/>
    <s v="DALASERIEN BIDRAG"/>
    <n v="203173.51999999993"/>
    <m/>
    <x v="19"/>
    <s v="Bidrag till Dalaklubbarna (DALASERIEN)"/>
    <x v="10"/>
  </r>
  <r>
    <s v="2022/2023"/>
    <x v="5"/>
    <d v="2023-05-31T00:00:00"/>
    <n v="-1600"/>
    <s v="587-2783"/>
    <s v="LUDVIKABYGDENS BRIDGEKLUBB"/>
    <s v="LUDVIKABYGDENS BRIDGEKLUBB"/>
    <s v="DALASERIEN BIDRAG"/>
    <n v="201573.51999999993"/>
    <m/>
    <x v="19"/>
    <s v="Bidrag till Dalaklubbarna (DALASERIEN)"/>
    <x v="10"/>
  </r>
  <r>
    <s v="2022/2023"/>
    <x v="5"/>
    <d v="2023-05-31T00:00:00"/>
    <n v="-1600"/>
    <s v="297-4673"/>
    <s v="Malungs Bridgeklubb"/>
    <s v="Malungs Bridgeklubb"/>
    <s v="DALASERIEN BIDRAG"/>
    <n v="199973.51999999993"/>
    <m/>
    <x v="19"/>
    <s v="Bidrag till Dalaklubbarna (DALASERIEN)"/>
    <x v="10"/>
  </r>
  <r>
    <s v="2022/2023"/>
    <x v="5"/>
    <d v="2023-05-31T00:00:00"/>
    <n v="-1600"/>
    <s v="171-6109"/>
    <s v="HEDEMORA BRIDGESÄLLSKAP"/>
    <s v="HEDEMORA BRIDGESÄLLSKAP"/>
    <s v="DALASERIEN BIDRAG"/>
    <n v="198373.51999999993"/>
    <m/>
    <x v="19"/>
    <s v="Bidrag till Dalaklubbarna (DALASERIEN)"/>
    <x v="10"/>
  </r>
  <r>
    <s v="2022/2023"/>
    <x v="5"/>
    <d v="2023-05-31T00:00:00"/>
    <n v="-1600"/>
    <s v="5832-0086"/>
    <s v="FALU BRIDGEKLUBB"/>
    <s v="FALU BRIDGEKLUBB"/>
    <s v="DALASERIEN BIDRAG"/>
    <n v="196773.51999999993"/>
    <m/>
    <x v="19"/>
    <s v="Bidrag till Dalaklubbarna (DALASERIEN)"/>
    <x v="10"/>
  </r>
  <r>
    <s v="2022/2023"/>
    <x v="5"/>
    <d v="2023-05-31T00:00:00"/>
    <n v="-600"/>
    <s v="5832-0086"/>
    <s v="FALU BRIDGEKLUBB"/>
    <s v="FALU BRIDGEKLUBB"/>
    <s v="Lokalhyra"/>
    <n v="196173.51999999993"/>
    <m/>
    <x v="14"/>
    <s v="Lokalhyra"/>
    <x v="8"/>
  </r>
  <r>
    <s v="2022/2023"/>
    <x v="5"/>
    <d v="2023-05-31T00:00:00"/>
    <n v="-13754.06"/>
    <m/>
    <m/>
    <m/>
    <s v="Månadavstämning"/>
    <m/>
    <s v="AVST."/>
    <x v="2"/>
    <s v="Bank, Plusgiro"/>
    <x v="0"/>
  </r>
  <r>
    <s v="2022/2023"/>
    <x v="5"/>
    <d v="2023-06-05T00:00:00"/>
    <n v="-11.1"/>
    <s v="12 44 33-4"/>
    <m/>
    <s v="SWISH AVGIFT"/>
    <n v="1233549979"/>
    <n v="196162.41999999993"/>
    <s v="Avgifter"/>
    <x v="8"/>
    <s v="Swish-kostnader"/>
    <x v="1"/>
  </r>
  <r>
    <s v="2022/2023"/>
    <x v="5"/>
    <d v="2023-06-19T00:00:00"/>
    <n v="-2860"/>
    <s v="395-3916"/>
    <s v="Borlänge Bridgeklubb"/>
    <s v="Borlänge Bridgeklubb"/>
    <s v="Faktura 22/4+29/4"/>
    <n v="193302.41999999993"/>
    <m/>
    <x v="14"/>
    <s v="Lokalhyra"/>
    <x v="10"/>
  </r>
  <r>
    <s v="2022/2023"/>
    <x v="5"/>
    <d v="2023-06-30T00:00:00"/>
    <n v="-2871.1"/>
    <m/>
    <m/>
    <m/>
    <s v="Månadavstämning"/>
    <m/>
    <s v="AVST."/>
    <x v="2"/>
    <s v="Bank, Plusgiro"/>
    <x v="0"/>
  </r>
  <r>
    <s v="2022/2023"/>
    <x v="5"/>
    <d v="2023-07-05T00:00:00"/>
    <n v="-1.85"/>
    <s v="12 44 33-4"/>
    <m/>
    <s v="SWISH AVGIFT"/>
    <n v="1233549979"/>
    <n v="193300.56999999992"/>
    <s v="Avgifter"/>
    <x v="8"/>
    <s v="Swish-kostnader"/>
    <x v="1"/>
  </r>
  <r>
    <s v="2022/2023"/>
    <x v="5"/>
    <d v="2023-07-31T00:00:00"/>
    <n v="-1.85"/>
    <m/>
    <m/>
    <m/>
    <s v="Månadavstämning"/>
    <m/>
    <s v="AVST."/>
    <x v="2"/>
    <s v="Bank, Plusgiro"/>
    <x v="0"/>
  </r>
  <r>
    <s v="2022/2023"/>
    <x v="5"/>
    <d v="2023-08-28T00:00:00"/>
    <n v="150"/>
    <s v="80 57 08-5"/>
    <m/>
    <s v="Minoo och Hilla Mobedjina"/>
    <s v="Paul Jones 75x2"/>
    <n v="193450.56999999992"/>
    <m/>
    <x v="7"/>
    <s v="Upplupna kostnader och förutbetalda intäkter"/>
    <x v="0"/>
  </r>
  <r>
    <s v="2022/2023"/>
    <x v="5"/>
    <d v="2023-08-28T00:00:00"/>
    <n v="300"/>
    <s v="80 57 08-5"/>
    <m/>
    <s v="Minoo och Hilla Mobedjina"/>
    <s v="Lagtävling 150x2"/>
    <n v="193750.56999999992"/>
    <m/>
    <x v="7"/>
    <s v="Upplupna kostnader och förutbetalda intäkter"/>
    <x v="0"/>
  </r>
  <r>
    <s v="2022/2023"/>
    <x v="5"/>
    <d v="2023-08-28T00:00:00"/>
    <n v="150"/>
    <s v="80 57 08-5"/>
    <m/>
    <s v="Minoo och Hilla Mobedjina"/>
    <s v="Höstsilver 75x2"/>
    <n v="193900.56999999992"/>
    <m/>
    <x v="7"/>
    <s v="Upplupna kostnader och förutbetalda intäkter"/>
    <x v="0"/>
  </r>
  <r>
    <s v="2022/2023"/>
    <x v="5"/>
    <d v="2023-08-31T00:00:00"/>
    <n v="600"/>
    <m/>
    <m/>
    <m/>
    <s v="Månadavstämning"/>
    <m/>
    <s v="AVST."/>
    <x v="2"/>
    <s v="Bank, Plusgiro"/>
    <x v="0"/>
  </r>
  <r>
    <s v="2022/2023"/>
    <x v="5"/>
    <d v="2022-10-04T00:00:00"/>
    <n v="-150"/>
    <m/>
    <s v="Ruterkonto 2022/2023"/>
    <s v="2022-10-01 DM-Damer 2022"/>
    <s v="... 7.50 kr per spelare"/>
    <m/>
    <s v="Avgifter"/>
    <x v="20"/>
    <s v="Mästarpoäng"/>
    <x v="3"/>
  </r>
  <r>
    <s v="2022/2023"/>
    <x v="5"/>
    <d v="2022-10-26T00:00:00"/>
    <n v="24240"/>
    <m/>
    <s v="Ruterkonto 2022/2023"/>
    <s v="Medlemsredovisning 26 okt 2022"/>
    <m/>
    <m/>
    <s v="Insättning"/>
    <x v="21"/>
    <s v="Medlemsavgifter"/>
    <x v="1"/>
  </r>
  <r>
    <s v="2022/2023"/>
    <x v="5"/>
    <d v="2022-11-07T00:00:00"/>
    <n v="-2100"/>
    <m/>
    <s v="Ruterkonto 2022/2023"/>
    <s v="Deltagare på Distriktsträffen 2022"/>
    <m/>
    <m/>
    <s v="Avgifter"/>
    <x v="22"/>
    <s v="Riksstämman"/>
    <x v="1"/>
  </r>
  <r>
    <s v="2022/2023"/>
    <x v="5"/>
    <d v="2022-11-08T00:00:00"/>
    <n v="-1260"/>
    <m/>
    <s v="Ruterkonto 2022/2023"/>
    <s v="2022-11-06 Höstsilver Dalahelgen grupp 1"/>
    <s v="... 22.50 kr per spelare"/>
    <m/>
    <s v="Avgifter"/>
    <x v="20"/>
    <s v="Mästarpoäng"/>
    <x v="2"/>
  </r>
  <r>
    <s v="2022/2023"/>
    <x v="5"/>
    <d v="2022-11-08T00:00:00"/>
    <n v="-990"/>
    <m/>
    <s v="Ruterkonto 2022/2023"/>
    <s v="2022-11-06 Höstsilver Dalahelgen grupp 2"/>
    <s v="... 22.50 kr per spelare"/>
    <m/>
    <s v="Avgifter"/>
    <x v="20"/>
    <s v="Mästarpoäng"/>
    <x v="2"/>
  </r>
  <r>
    <s v="2022/2023"/>
    <x v="5"/>
    <d v="2022-11-08T00:00:00"/>
    <n v="-374.4"/>
    <m/>
    <s v="Ruterkonto 2022/2023"/>
    <s v="2022-11-05 Lagtävling Dalahelgen grupp 2"/>
    <s v="... 48 matcher x 6 brickor x 1.30 kr"/>
    <m/>
    <s v="Avgifter"/>
    <x v="20"/>
    <s v="Mästarpoäng"/>
    <x v="2"/>
  </r>
  <r>
    <s v="2022/2023"/>
    <x v="5"/>
    <d v="2022-11-08T00:00:00"/>
    <n v="0"/>
    <m/>
    <s v="Ruterkonto 2022/2023"/>
    <s v="2020-08-31 Dalarallyt 2019-2020"/>
    <s v="... Manuella MP. Se separat kostnadsberäkning."/>
    <m/>
    <s v="Avgifter"/>
    <x v="20"/>
    <s v="Mästarpoäng"/>
    <x v="2"/>
  </r>
  <r>
    <s v="2022/2023"/>
    <x v="5"/>
    <d v="2022-11-08T00:00:00"/>
    <n v="0"/>
    <m/>
    <s v="Ruterkonto 2022/2023"/>
    <s v="2022-11-04 Paul Jones Dalahelgen grupp 2"/>
    <s v="... Manuella MP. Se separat kostnadsberäkning."/>
    <m/>
    <s v="Avgifter"/>
    <x v="20"/>
    <s v="Mästarpoäng"/>
    <x v="2"/>
  </r>
  <r>
    <s v="2022/2023"/>
    <x v="5"/>
    <d v="2022-11-08T00:00:00"/>
    <n v="0"/>
    <m/>
    <s v="Ruterkonto 2022/2023"/>
    <s v="2022-11-04 Paul Jones Dalahelgen grupp 1"/>
    <s v="... Manuella MP. Se separat kostnadsberäkning."/>
    <m/>
    <s v="Avgifter"/>
    <x v="20"/>
    <s v="Mästarpoäng"/>
    <x v="2"/>
  </r>
  <r>
    <s v="2022/2023"/>
    <x v="5"/>
    <d v="2023-01-16T00:00:00"/>
    <n v="0"/>
    <m/>
    <s v="Ruterkonto 2022/2023"/>
    <s v="2022-11-05 Lagtävling Dalahelgen grupp 1"/>
    <s v="... Manuella MP. Se separat kostnadsberäkning."/>
    <m/>
    <s v="Avgifter"/>
    <x v="20"/>
    <s v="Mästarpoäng"/>
    <x v="2"/>
  </r>
  <r>
    <s v="2022/2023"/>
    <x v="5"/>
    <d v="2023-01-23T00:00:00"/>
    <n v="-160"/>
    <m/>
    <s v="Ruterkonto 2022/2023"/>
    <s v="2023-01-21 DM-Individuellt"/>
    <s v="... 10.00 kr per spelare"/>
    <m/>
    <s v="Avgifter"/>
    <x v="20"/>
    <s v="Mästarpoäng"/>
    <x v="6"/>
  </r>
  <r>
    <s v="2022/2023"/>
    <x v="5"/>
    <d v="2023-02-12T00:00:00"/>
    <n v="1020"/>
    <m/>
    <s v="Ruterkonto 2022/2023"/>
    <s v="Medlemsredovisning 2023-02-12"/>
    <m/>
    <m/>
    <s v="Insättning"/>
    <x v="21"/>
    <s v="Medlemsavgifter"/>
    <x v="1"/>
  </r>
  <r>
    <s v="2022/2023"/>
    <x v="5"/>
    <d v="2023-02-13T00:00:00"/>
    <n v="-200"/>
    <m/>
    <s v="Ruterkonto 2022/2023"/>
    <s v="2023-02-11 DM Veteraner"/>
    <s v="... 10.00 kr per spelare"/>
    <m/>
    <s v="Avgifter"/>
    <x v="20"/>
    <s v="Mästarpoäng"/>
    <x v="7"/>
  </r>
  <r>
    <s v="2022/2023"/>
    <x v="5"/>
    <d v="2023-03-13T00:00:00"/>
    <n v="-448"/>
    <m/>
    <s v="Ruterkonto 2022/2023"/>
    <s v="2023-03-11 2022/2023"/>
    <s v="... 28 matcher x 8 brickor x 2.00 kr"/>
    <m/>
    <s v="Avgifter"/>
    <x v="20"/>
    <s v="Mästarpoäng"/>
    <x v="10"/>
  </r>
  <r>
    <s v="2022/2023"/>
    <x v="5"/>
    <d v="2023-03-23T00:00:00"/>
    <n v="-260"/>
    <m/>
    <s v="Ruterkonto 2022/2023"/>
    <s v="2023-03-18 DM par max hjärternål, kval till SM handicap"/>
    <s v="... 10.00 kr per spelare"/>
    <m/>
    <s v="Avgifter"/>
    <x v="20"/>
    <s v="Mästarpoäng"/>
    <x v="8"/>
  </r>
  <r>
    <s v="2022/2023"/>
    <x v="5"/>
    <d v="2023-04-03T00:00:00"/>
    <n v="-360"/>
    <m/>
    <s v="Ruterkonto 2022/2023"/>
    <s v="2023-04-01 DM Mixed"/>
    <s v="... 10.00 kr per spelare"/>
    <m/>
    <s v="Avgifter"/>
    <x v="20"/>
    <s v="Mästarpoäng"/>
    <x v="5"/>
  </r>
  <r>
    <s v="2022/2023"/>
    <x v="5"/>
    <d v="2023-04-25T00:00:00"/>
    <n v="-160"/>
    <m/>
    <s v="Ruterkonto 2022/2023"/>
    <s v="2023-04-22 DM par open"/>
    <s v="... 10.00 kr per spelare"/>
    <m/>
    <s v="Avgifter"/>
    <x v="20"/>
    <s v="Mästarpoäng"/>
    <x v="11"/>
  </r>
  <r>
    <s v="2022/2023"/>
    <x v="5"/>
    <d v="2023-04-30T00:00:00"/>
    <n v="-1900"/>
    <m/>
    <s v="Ruterkonto 2022/2023"/>
    <s v="TL Seminarium 14-15 Jan 2023 Örebro"/>
    <m/>
    <m/>
    <s v="Avgifter"/>
    <x v="22"/>
    <s v="Riksstämman"/>
    <x v="1"/>
  </r>
  <r>
    <s v="2022/2023"/>
    <x v="5"/>
    <d v="2023-05-01T00:00:00"/>
    <n v="-768"/>
    <m/>
    <s v="Ruterkonto 2022/2023"/>
    <s v="2023-04-29 Våren 2023"/>
    <s v="... 24 matcher x 16 brickor x 2.00 kr"/>
    <m/>
    <s v="Avgifter"/>
    <x v="20"/>
    <s v="Mästarpoäng"/>
    <x v="10"/>
  </r>
  <r>
    <s v="2022/2023"/>
    <x v="11"/>
    <d v="2023-05-24T00:00:00"/>
    <n v="-2000"/>
    <m/>
    <s v="Ruterkonto 2022/2023"/>
    <s v="DM/SM kval enligt faktura"/>
    <m/>
    <m/>
    <s v="Avgifter"/>
    <x v="23"/>
    <s v="Startavgift SB"/>
    <x v="7"/>
  </r>
  <r>
    <s v="2022/2023"/>
    <x v="11"/>
    <d v="2023-05-24T00:00:00"/>
    <n v="-2000"/>
    <m/>
    <s v="Ruterkonto 2022/2023"/>
    <s v="DM/SM kval enligt faktura"/>
    <m/>
    <m/>
    <s v="Avgifter"/>
    <x v="23"/>
    <s v="Startavgift SB"/>
    <x v="3"/>
  </r>
  <r>
    <s v="2022/2023"/>
    <x v="11"/>
    <d v="2023-05-24T00:00:00"/>
    <n v="-3600"/>
    <m/>
    <s v="Ruterkonto 2022/2023"/>
    <s v="DM/SM kval enligt faktura"/>
    <m/>
    <m/>
    <s v="Avgifter"/>
    <x v="23"/>
    <s v="Startavgift SB"/>
    <x v="5"/>
  </r>
  <r>
    <s v="2022/2023"/>
    <x v="11"/>
    <d v="2023-05-24T00:00:00"/>
    <n v="-1600"/>
    <m/>
    <s v="Ruterkonto 2022/2023"/>
    <s v="DM/SM kval enligt faktura"/>
    <m/>
    <m/>
    <s v="Avgifter"/>
    <x v="23"/>
    <s v="Startavgift SB"/>
    <x v="11"/>
  </r>
  <r>
    <s v="2022/2023"/>
    <x v="11"/>
    <d v="2023-05-24T00:00:00"/>
    <n v="-3500"/>
    <m/>
    <s v="Ruterkonto 2022/2023"/>
    <s v="DM/SM kval enligt faktura"/>
    <m/>
    <m/>
    <s v="Avgifter"/>
    <x v="23"/>
    <s v="Startavgift SB"/>
    <x v="9"/>
  </r>
  <r>
    <s v="2022/2023"/>
    <x v="11"/>
    <d v="2023-05-24T00:00:00"/>
    <n v="-1400"/>
    <m/>
    <s v="Ruterkonto 2022/2023"/>
    <s v="DM/SM kval enligt faktura"/>
    <m/>
    <m/>
    <s v="Avgifter"/>
    <x v="23"/>
    <s v="Startavgift SB"/>
    <x v="8"/>
  </r>
  <r>
    <s v="2022/2023"/>
    <x v="5"/>
    <d v="2023-05-25T00:00:00"/>
    <n v="3500"/>
    <m/>
    <s v="Ruterkonto 2022/2023"/>
    <s v="Reseersättning SM finaler enl kreditfaktura"/>
    <m/>
    <m/>
    <s v="Insättning"/>
    <x v="24"/>
    <s v="Reseersättning SB"/>
    <x v="1"/>
  </r>
  <r>
    <s v="2022/2023"/>
    <x v="5"/>
    <d v="2023-06-14T00:00:00"/>
    <n v="120"/>
    <m/>
    <s v="Ruterkonto 2022/2023"/>
    <s v="Medlemsredovisning 2023-06-14"/>
    <m/>
    <m/>
    <s v="Insättning"/>
    <x v="21"/>
    <s v="Medlemsavgifter"/>
    <x v="1"/>
  </r>
  <r>
    <s v="2022/2023"/>
    <x v="5"/>
    <d v="2023-08-31T00:00:00"/>
    <n v="5649.5999999999985"/>
    <m/>
    <s v="Ruterkonto"/>
    <m/>
    <m/>
    <m/>
    <m/>
    <x v="4"/>
    <s v="SB Reskontra (Ruterkonto)"/>
    <x v="0"/>
  </r>
  <r>
    <s v="2022/2023"/>
    <x v="5"/>
    <d v="2023-04-04T00:00:00"/>
    <n v="-600"/>
    <m/>
    <m/>
    <s v="Avskrivna fordringar"/>
    <m/>
    <m/>
    <m/>
    <x v="25"/>
    <s v="Övriga kostnader"/>
    <x v="1"/>
  </r>
  <r>
    <s v="2022/2023"/>
    <x v="5"/>
    <d v="2023-04-04T00:00:00"/>
    <n v="-3400"/>
    <m/>
    <m/>
    <s v="Avskrivna fordringar"/>
    <m/>
    <m/>
    <m/>
    <x v="26"/>
    <s v="Försäljning/uthyrning bridgekryss"/>
    <x v="1"/>
  </r>
  <r>
    <s v="2022/2023"/>
    <x v="5"/>
    <d v="2023-08-31T00:00:00"/>
    <n v="4000"/>
    <m/>
    <s v="FORDRINGAR"/>
    <m/>
    <m/>
    <m/>
    <m/>
    <x v="1"/>
    <s v="Kundfordringar"/>
    <x v="0"/>
  </r>
  <r>
    <s v="2022/2023"/>
    <x v="5"/>
    <d v="2023-08-31T00:00:00"/>
    <n v="-10000"/>
    <m/>
    <s v="SKULDER"/>
    <s v="Styrelsearvoden"/>
    <m/>
    <m/>
    <m/>
    <x v="27"/>
    <s v="Omkostnadsersättning"/>
    <x v="1"/>
  </r>
  <r>
    <s v="2022/2023"/>
    <x v="5"/>
    <d v="2023-08-31T00:00:00"/>
    <n v="10000"/>
    <m/>
    <s v="SKULDER"/>
    <m/>
    <m/>
    <m/>
    <m/>
    <x v="6"/>
    <s v="Leverantörsskulder"/>
    <x v="0"/>
  </r>
  <r>
    <s v="2022/2023"/>
    <x v="5"/>
    <d v="2022-09-01T00:00:00"/>
    <n v="150"/>
    <m/>
    <m/>
    <s v="6/11. Dan Lindblom och Siv Svensson"/>
    <s v="DALAHELGEN 2022 (november)"/>
    <m/>
    <m/>
    <x v="9"/>
    <s v="Startavgifter"/>
    <x v="2"/>
  </r>
  <r>
    <s v="2022/2023"/>
    <x v="5"/>
    <d v="2022-09-01T00:00:00"/>
    <n v="1050"/>
    <m/>
    <m/>
    <s v="Dalahelgen, Lag Smilla fred o lörd + 64748 part sö"/>
    <s v="DALAHELGEN 2022 (november)"/>
    <m/>
    <m/>
    <x v="9"/>
    <s v="Startavgifter"/>
    <x v="2"/>
  </r>
  <r>
    <s v="2022/2023"/>
    <x v="5"/>
    <d v="2022-09-01T00:00:00"/>
    <n v="1050"/>
    <m/>
    <m/>
    <s v="Dalabridgen. Göran Lind Mid 14248"/>
    <s v="DALAHELGEN 2022 (november)"/>
    <m/>
    <m/>
    <x v="9"/>
    <s v="Startavgifter"/>
    <x v="2"/>
  </r>
  <r>
    <s v="2022/2023"/>
    <x v="5"/>
    <d v="2022-09-01T00:00:00"/>
    <n v="120"/>
    <m/>
    <m/>
    <s v="Ann Christin Cachrimanidou"/>
    <s v="DALAHELGEN 2022 (november)"/>
    <m/>
    <m/>
    <x v="9"/>
    <s v="Startavgifter"/>
    <x v="2"/>
  </r>
  <r>
    <s v="2022/2023"/>
    <x v="5"/>
    <d v="2022-09-01T00:00:00"/>
    <n v="300"/>
    <m/>
    <m/>
    <s v="Birgitta Kerstis"/>
    <s v="DALAHELGEN 2022 (november)"/>
    <m/>
    <m/>
    <x v="9"/>
    <s v="Startavgifter"/>
    <x v="2"/>
  </r>
  <r>
    <s v="2022/2023"/>
    <x v="5"/>
    <d v="2022-09-01T00:00:00"/>
    <n v="300"/>
    <m/>
    <m/>
    <s v="Jan Héléne"/>
    <s v="DALAHELGEN 2022 (november)"/>
    <m/>
    <m/>
    <x v="9"/>
    <s v="Startavgifter"/>
    <x v="2"/>
  </r>
  <r>
    <s v="2022/2023"/>
    <x v="5"/>
    <d v="2023-08-31T00:00:00"/>
    <n v="-2970"/>
    <m/>
    <s v="FÖRUTBETALT 2021/2022"/>
    <m/>
    <m/>
    <m/>
    <m/>
    <x v="7"/>
    <s v="Upplupna kostnader och förutbetalda intäkter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F6E6713-0189-4975-978A-614F61D728EE}" name="Pivottabell7" cacheId="64" applyNumberFormats="0" applyBorderFormats="0" applyFontFormats="0" applyPatternFormats="0" applyAlignmentFormats="0" applyWidthHeightFormats="1" dataCaption="Värden" updatedVersion="8" minRefreshableVersion="3" useAutoFormatting="1" itemPrintTitles="1" createdVersion="7" indent="0" outline="1" outlineData="1" multipleFieldFilters="0">
  <location ref="A4:N34" firstHeaderRow="1" firstDataRow="2" firstDataCol="1" rowPageCount="1" colPageCount="1"/>
  <pivotFields count="13">
    <pivotField showAll="0"/>
    <pivotField axis="axisPage" multipleItemSelectionAllowed="1" showAll="0">
      <items count="55">
        <item m="1" x="21"/>
        <item m="1" x="31"/>
        <item m="1" x="40"/>
        <item m="1" x="47"/>
        <item m="1" x="14"/>
        <item m="1" x="24"/>
        <item m="1" x="34"/>
        <item m="1" x="50"/>
        <item m="1" x="17"/>
        <item m="1" x="27"/>
        <item m="1" x="36"/>
        <item m="1" x="44"/>
        <item m="1" x="52"/>
        <item m="1" x="19"/>
        <item m="1" x="29"/>
        <item m="1" x="38"/>
        <item m="1" x="45"/>
        <item m="1" x="12"/>
        <item m="1" x="22"/>
        <item m="1" x="32"/>
        <item m="1" x="48"/>
        <item m="1" x="15"/>
        <item m="1" x="25"/>
        <item m="1" x="35"/>
        <item m="1" x="43"/>
        <item m="1" x="51"/>
        <item m="1" x="18"/>
        <item m="1" x="28"/>
        <item m="1" x="37"/>
        <item x="11"/>
        <item m="1" x="53"/>
        <item m="1" x="20"/>
        <item m="1" x="30"/>
        <item m="1" x="39"/>
        <item m="1" x="46"/>
        <item m="1" x="13"/>
        <item m="1" x="23"/>
        <item x="5"/>
        <item m="1" x="42"/>
        <item m="1" x="49"/>
        <item m="1" x="16"/>
        <item m="1" x="26"/>
        <item m="1" x="41"/>
        <item m="1" x="33"/>
        <item x="0"/>
        <item x="1"/>
        <item x="2"/>
        <item x="3"/>
        <item x="4"/>
        <item x="6"/>
        <item x="7"/>
        <item x="8"/>
        <item x="9"/>
        <item x="10"/>
        <item t="default"/>
      </items>
    </pivotField>
    <pivotField showAll="0"/>
    <pivotField dataField="1" showAll="0"/>
    <pivotField showAll="0"/>
    <pivotField showAll="0"/>
    <pivotField showAll="0"/>
    <pivotField showAll="0"/>
    <pivotField showAll="0"/>
    <pivotField showAll="0"/>
    <pivotField axis="axisRow" multipleItemSelectionAllowed="1" showAll="0" sortType="ascending">
      <items count="33">
        <item x="0"/>
        <item x="1"/>
        <item x="2"/>
        <item x="3"/>
        <item x="4"/>
        <item x="5"/>
        <item x="6"/>
        <item x="7"/>
        <item x="9"/>
        <item x="24"/>
        <item x="21"/>
        <item m="1" x="29"/>
        <item x="26"/>
        <item x="17"/>
        <item x="23"/>
        <item x="12"/>
        <item x="13"/>
        <item x="20"/>
        <item x="15"/>
        <item x="18"/>
        <item x="16"/>
        <item m="1" x="31"/>
        <item x="19"/>
        <item x="14"/>
        <item x="22"/>
        <item m="1" x="30"/>
        <item x="27"/>
        <item m="1" x="28"/>
        <item x="8"/>
        <item x="11"/>
        <item x="10"/>
        <item x="25"/>
        <item t="default"/>
      </items>
    </pivotField>
    <pivotField showAll="0"/>
    <pivotField axis="axisCol" multipleItemSelectionAllowed="1" showAll="0">
      <items count="16">
        <item x="0"/>
        <item x="1"/>
        <item x="2"/>
        <item m="1" x="12"/>
        <item x="5"/>
        <item x="6"/>
        <item x="7"/>
        <item x="9"/>
        <item x="11"/>
        <item m="1" x="13"/>
        <item x="3"/>
        <item m="1" x="14"/>
        <item x="4"/>
        <item x="8"/>
        <item x="10"/>
        <item t="default"/>
      </items>
    </pivotField>
  </pivotFields>
  <rowFields count="1">
    <field x="10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2"/>
    </i>
    <i>
      <x v="23"/>
    </i>
    <i>
      <x v="24"/>
    </i>
    <i>
      <x v="26"/>
    </i>
    <i>
      <x v="28"/>
    </i>
    <i>
      <x v="29"/>
    </i>
    <i>
      <x v="30"/>
    </i>
    <i>
      <x v="31"/>
    </i>
    <i t="grand">
      <x/>
    </i>
  </rowItems>
  <colFields count="1">
    <field x="12"/>
  </colFields>
  <colItems count="13">
    <i>
      <x/>
    </i>
    <i>
      <x v="1"/>
    </i>
    <i>
      <x v="2"/>
    </i>
    <i>
      <x v="4"/>
    </i>
    <i>
      <x v="5"/>
    </i>
    <i>
      <x v="6"/>
    </i>
    <i>
      <x v="7"/>
    </i>
    <i>
      <x v="8"/>
    </i>
    <i>
      <x v="10"/>
    </i>
    <i>
      <x v="12"/>
    </i>
    <i>
      <x v="13"/>
    </i>
    <i>
      <x v="14"/>
    </i>
    <i t="grand">
      <x/>
    </i>
  </colItems>
  <pageFields count="1">
    <pageField fld="1" hier="-1"/>
  </pageFields>
  <dataFields count="1">
    <dataField name="Summa av Belopp" fld="3" baseField="0" baseItem="0" numFmtId="164"/>
  </dataFields>
  <formats count="9">
    <format dxfId="8">
      <pivotArea outline="0" collapsedLevelsAreSubtotals="1" fieldPosition="0"/>
    </format>
    <format dxfId="7">
      <pivotArea collapsedLevelsAreSubtotals="1" fieldPosition="0">
        <references count="1">
          <reference field="10" count="1">
            <x v="7"/>
          </reference>
        </references>
      </pivotArea>
    </format>
    <format dxfId="6">
      <pivotArea dataOnly="0" labelOnly="1" fieldPosition="0">
        <references count="1">
          <reference field="10" count="1">
            <x v="7"/>
          </reference>
        </references>
      </pivotArea>
    </format>
    <format dxfId="5">
      <pivotArea dataOnly="0" labelOnly="1" fieldPosition="0">
        <references count="1">
          <reference field="12" count="4">
            <x v="0"/>
            <x v="1"/>
            <x v="2"/>
            <x v="3"/>
          </reference>
        </references>
      </pivotArea>
    </format>
    <format dxfId="4">
      <pivotArea dataOnly="0" labelOnly="1" fieldPosition="0">
        <references count="1">
          <reference field="12" count="4">
            <x v="0"/>
            <x v="1"/>
            <x v="2"/>
            <x v="3"/>
          </reference>
        </references>
      </pivotArea>
    </format>
    <format dxfId="3">
      <pivotArea dataOnly="0" labelOnly="1" fieldPosition="0">
        <references count="1">
          <reference field="12" count="1">
            <x v="0"/>
          </reference>
        </references>
      </pivotArea>
    </format>
    <format dxfId="2">
      <pivotArea dataOnly="0" labelOnly="1" grandCol="1" outline="0" fieldPosition="0"/>
    </format>
    <format dxfId="1">
      <pivotArea dataOnly="0" labelOnly="1" grandCol="1" outline="0" fieldPosition="0"/>
    </format>
    <format dxfId="0">
      <pivotArea dataOnly="0" labelOnly="1" fieldPosition="0">
        <references count="1">
          <reference field="12" count="9">
            <x v="3"/>
            <x v="4"/>
            <x v="5"/>
            <x v="6"/>
            <x v="7"/>
            <x v="8"/>
            <x v="9"/>
            <x v="10"/>
            <x v="1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F5EE1-E439-46A8-9F42-D06C49D72E53}">
  <dimension ref="B2:F80"/>
  <sheetViews>
    <sheetView zoomScale="86" zoomScaleNormal="86" workbookViewId="0">
      <selection activeCell="E14" sqref="E14"/>
    </sheetView>
  </sheetViews>
  <sheetFormatPr defaultRowHeight="15" x14ac:dyDescent="0.25"/>
  <cols>
    <col min="2" max="2" width="49.85546875" bestFit="1" customWidth="1"/>
    <col min="3" max="3" width="14.7109375" bestFit="1" customWidth="1"/>
    <col min="4" max="4" width="12.42578125" customWidth="1"/>
    <col min="5" max="5" width="49.85546875" bestFit="1" customWidth="1"/>
    <col min="6" max="6" width="15.140625" bestFit="1" customWidth="1"/>
  </cols>
  <sheetData>
    <row r="2" spans="2:6" x14ac:dyDescent="0.25">
      <c r="B2" s="124" t="s">
        <v>188</v>
      </c>
      <c r="C2" s="125"/>
      <c r="E2" s="124" t="s">
        <v>220</v>
      </c>
      <c r="F2" s="125"/>
    </row>
    <row r="3" spans="2:6" x14ac:dyDescent="0.25">
      <c r="B3" s="95" t="s">
        <v>33</v>
      </c>
      <c r="C3" s="108">
        <f>SUM(C4:C12)</f>
        <v>-4666.1000000000004</v>
      </c>
      <c r="E3" s="72" t="s">
        <v>105</v>
      </c>
      <c r="F3" s="11"/>
    </row>
    <row r="4" spans="2:6" x14ac:dyDescent="0.25">
      <c r="B4" s="89" t="s">
        <v>181</v>
      </c>
      <c r="C4" s="90">
        <v>0</v>
      </c>
      <c r="E4" s="89" t="s">
        <v>100</v>
      </c>
      <c r="F4" s="90">
        <v>56820</v>
      </c>
    </row>
    <row r="5" spans="2:6" x14ac:dyDescent="0.25">
      <c r="B5" s="89" t="s">
        <v>98</v>
      </c>
      <c r="C5" s="90">
        <v>25260</v>
      </c>
      <c r="E5" s="89" t="s">
        <v>181</v>
      </c>
      <c r="F5" s="90">
        <v>0</v>
      </c>
    </row>
    <row r="6" spans="2:6" x14ac:dyDescent="0.25">
      <c r="B6" s="89" t="s">
        <v>221</v>
      </c>
      <c r="C6" s="90">
        <v>-16700</v>
      </c>
      <c r="E6" s="89" t="s">
        <v>98</v>
      </c>
      <c r="F6" s="90">
        <v>25260</v>
      </c>
    </row>
    <row r="7" spans="2:6" x14ac:dyDescent="0.25">
      <c r="B7" s="89" t="s">
        <v>180</v>
      </c>
      <c r="C7" s="90">
        <v>800</v>
      </c>
      <c r="E7" s="91"/>
      <c r="F7" s="92">
        <f>SUM(F4:F6)</f>
        <v>82080</v>
      </c>
    </row>
    <row r="8" spans="2:6" x14ac:dyDescent="0.25">
      <c r="B8" s="89" t="s">
        <v>222</v>
      </c>
      <c r="C8" s="90">
        <v>-150</v>
      </c>
      <c r="E8" s="89"/>
      <c r="F8" s="90"/>
    </row>
    <row r="9" spans="2:6" x14ac:dyDescent="0.25">
      <c r="B9" s="89" t="s">
        <v>155</v>
      </c>
      <c r="C9" s="90">
        <v>-10000</v>
      </c>
      <c r="E9" s="72" t="s">
        <v>106</v>
      </c>
      <c r="F9" s="11"/>
    </row>
    <row r="10" spans="2:6" x14ac:dyDescent="0.25">
      <c r="B10" s="89" t="s">
        <v>99</v>
      </c>
      <c r="C10" s="90">
        <v>-1519.1</v>
      </c>
      <c r="E10" s="89" t="s">
        <v>102</v>
      </c>
      <c r="F10" s="90">
        <v>-16340</v>
      </c>
    </row>
    <row r="11" spans="2:6" x14ac:dyDescent="0.25">
      <c r="B11" s="89" t="s">
        <v>192</v>
      </c>
      <c r="C11" s="90">
        <v>-2125</v>
      </c>
      <c r="E11" s="89" t="s">
        <v>103</v>
      </c>
      <c r="F11" s="90">
        <v>-21522.2</v>
      </c>
    </row>
    <row r="12" spans="2:6" x14ac:dyDescent="0.25">
      <c r="B12" s="89" t="s">
        <v>179</v>
      </c>
      <c r="C12" s="90">
        <v>-232</v>
      </c>
      <c r="E12" s="89" t="s">
        <v>104</v>
      </c>
      <c r="F12" s="90">
        <v>-6182</v>
      </c>
    </row>
    <row r="13" spans="2:6" x14ac:dyDescent="0.25">
      <c r="B13" s="95" t="s">
        <v>25</v>
      </c>
      <c r="C13" s="108">
        <f>SUM(C14:C20)</f>
        <v>-492.20000000000073</v>
      </c>
      <c r="E13" s="89" t="s">
        <v>101</v>
      </c>
      <c r="F13" s="90">
        <v>-12000</v>
      </c>
    </row>
    <row r="14" spans="2:6" x14ac:dyDescent="0.25">
      <c r="B14" s="89" t="s">
        <v>100</v>
      </c>
      <c r="C14" s="90">
        <v>29100</v>
      </c>
      <c r="E14" s="89" t="s">
        <v>177</v>
      </c>
      <c r="F14" s="90">
        <v>-9238</v>
      </c>
    </row>
    <row r="15" spans="2:6" x14ac:dyDescent="0.25">
      <c r="B15" s="89" t="s">
        <v>103</v>
      </c>
      <c r="C15" s="90">
        <v>-14697.2</v>
      </c>
      <c r="E15" s="89" t="s">
        <v>221</v>
      </c>
      <c r="F15" s="90">
        <v>-16700</v>
      </c>
    </row>
    <row r="16" spans="2:6" x14ac:dyDescent="0.25">
      <c r="B16" s="89" t="s">
        <v>104</v>
      </c>
      <c r="C16" s="90">
        <v>-3598</v>
      </c>
      <c r="E16" s="89" t="s">
        <v>176</v>
      </c>
      <c r="F16" s="90">
        <v>-6200</v>
      </c>
    </row>
    <row r="17" spans="2:6" x14ac:dyDescent="0.25">
      <c r="B17" s="89" t="s">
        <v>101</v>
      </c>
      <c r="C17" s="90">
        <v>-5000</v>
      </c>
      <c r="E17" s="89" t="s">
        <v>180</v>
      </c>
      <c r="F17" s="90">
        <v>800</v>
      </c>
    </row>
    <row r="18" spans="2:6" x14ac:dyDescent="0.25">
      <c r="B18" s="89" t="s">
        <v>177</v>
      </c>
      <c r="C18" s="90">
        <v>-4172</v>
      </c>
      <c r="E18" s="89" t="s">
        <v>222</v>
      </c>
      <c r="F18" s="90">
        <v>-150</v>
      </c>
    </row>
    <row r="19" spans="2:6" x14ac:dyDescent="0.25">
      <c r="B19" s="89" t="s">
        <v>192</v>
      </c>
      <c r="C19" s="90">
        <v>-1025</v>
      </c>
      <c r="E19" s="89" t="s">
        <v>155</v>
      </c>
      <c r="F19" s="90">
        <v>-10000</v>
      </c>
    </row>
    <row r="20" spans="2:6" x14ac:dyDescent="0.25">
      <c r="B20" s="89" t="s">
        <v>223</v>
      </c>
      <c r="C20" s="90">
        <v>-1100</v>
      </c>
      <c r="E20" s="89" t="s">
        <v>99</v>
      </c>
      <c r="F20" s="90">
        <v>-1519.1</v>
      </c>
    </row>
    <row r="21" spans="2:6" x14ac:dyDescent="0.25">
      <c r="B21" s="95" t="s">
        <v>29</v>
      </c>
      <c r="C21" s="108">
        <f>SUM(C22:C27)</f>
        <v>260</v>
      </c>
      <c r="E21" s="89" t="s">
        <v>192</v>
      </c>
      <c r="F21" s="90">
        <v>-5000</v>
      </c>
    </row>
    <row r="22" spans="2:6" x14ac:dyDescent="0.25">
      <c r="B22" s="89" t="s">
        <v>100</v>
      </c>
      <c r="C22" s="90">
        <v>6000</v>
      </c>
      <c r="E22" s="89" t="s">
        <v>223</v>
      </c>
      <c r="F22" s="90">
        <v>-2325</v>
      </c>
    </row>
    <row r="23" spans="2:6" x14ac:dyDescent="0.25">
      <c r="B23" s="89" t="s">
        <v>102</v>
      </c>
      <c r="C23" s="90">
        <v>-3300</v>
      </c>
      <c r="E23" s="89" t="s">
        <v>179</v>
      </c>
      <c r="F23" s="90">
        <v>-232</v>
      </c>
    </row>
    <row r="24" spans="2:6" x14ac:dyDescent="0.25">
      <c r="B24" s="89" t="s">
        <v>104</v>
      </c>
      <c r="C24" s="90">
        <v>-300</v>
      </c>
      <c r="E24" s="91" t="s">
        <v>107</v>
      </c>
      <c r="F24" s="92">
        <f>SUM(F10:F23)</f>
        <v>-106608.3</v>
      </c>
    </row>
    <row r="25" spans="2:6" x14ac:dyDescent="0.25">
      <c r="B25" s="89" t="s">
        <v>101</v>
      </c>
      <c r="C25" s="90">
        <v>-1000</v>
      </c>
      <c r="E25" s="72"/>
      <c r="F25" s="11"/>
    </row>
    <row r="26" spans="2:6" x14ac:dyDescent="0.25">
      <c r="B26" s="89" t="s">
        <v>177</v>
      </c>
      <c r="C26" s="90">
        <v>-540</v>
      </c>
      <c r="E26" s="93" t="s">
        <v>45</v>
      </c>
      <c r="F26" s="94">
        <f>SUM(F7,F24)</f>
        <v>-24528.300000000003</v>
      </c>
    </row>
    <row r="27" spans="2:6" x14ac:dyDescent="0.25">
      <c r="B27" s="89" t="s">
        <v>176</v>
      </c>
      <c r="C27" s="90">
        <v>-600</v>
      </c>
    </row>
    <row r="28" spans="2:6" x14ac:dyDescent="0.25">
      <c r="B28" s="95" t="s">
        <v>78</v>
      </c>
      <c r="C28" s="108">
        <f>SUM(C29:C34)</f>
        <v>-805</v>
      </c>
    </row>
    <row r="29" spans="2:6" x14ac:dyDescent="0.25">
      <c r="B29" s="89" t="s">
        <v>100</v>
      </c>
      <c r="C29" s="90">
        <v>5100</v>
      </c>
    </row>
    <row r="30" spans="2:6" x14ac:dyDescent="0.25">
      <c r="B30" s="89" t="s">
        <v>102</v>
      </c>
      <c r="C30" s="90">
        <v>-3080</v>
      </c>
      <c r="E30" s="122" t="s">
        <v>227</v>
      </c>
      <c r="F30" s="123"/>
    </row>
    <row r="31" spans="2:6" x14ac:dyDescent="0.25">
      <c r="B31" s="89" t="s">
        <v>104</v>
      </c>
      <c r="C31" s="90">
        <v>-280</v>
      </c>
      <c r="E31" s="97" t="s">
        <v>115</v>
      </c>
      <c r="F31" s="98">
        <v>25260</v>
      </c>
    </row>
    <row r="32" spans="2:6" x14ac:dyDescent="0.25">
      <c r="B32" s="89" t="s">
        <v>101</v>
      </c>
      <c r="C32" s="90">
        <v>-1000</v>
      </c>
      <c r="E32" s="95" t="s">
        <v>33</v>
      </c>
      <c r="F32" s="96">
        <v>-13226.099999999999</v>
      </c>
    </row>
    <row r="33" spans="2:6" x14ac:dyDescent="0.25">
      <c r="B33" s="89" t="s">
        <v>177</v>
      </c>
      <c r="C33" s="90">
        <v>-945</v>
      </c>
      <c r="E33" s="95" t="s">
        <v>224</v>
      </c>
      <c r="F33" s="96">
        <v>-16700</v>
      </c>
    </row>
    <row r="34" spans="2:6" x14ac:dyDescent="0.25">
      <c r="B34" s="89" t="s">
        <v>176</v>
      </c>
      <c r="C34" s="90">
        <v>-600</v>
      </c>
      <c r="E34" s="95" t="s">
        <v>86</v>
      </c>
      <c r="F34" s="96">
        <v>-11043</v>
      </c>
    </row>
    <row r="35" spans="2:6" x14ac:dyDescent="0.25">
      <c r="B35" s="95" t="s">
        <v>158</v>
      </c>
      <c r="C35" s="108">
        <f>SUM(C36)</f>
        <v>0</v>
      </c>
      <c r="E35" s="95" t="s">
        <v>25</v>
      </c>
      <c r="F35" s="96">
        <v>-492.20000000000073</v>
      </c>
    </row>
    <row r="36" spans="2:6" x14ac:dyDescent="0.25">
      <c r="B36" s="89" t="s">
        <v>100</v>
      </c>
      <c r="C36" s="90">
        <v>0</v>
      </c>
      <c r="E36" s="95" t="s">
        <v>29</v>
      </c>
      <c r="F36" s="96">
        <v>260</v>
      </c>
    </row>
    <row r="37" spans="2:6" x14ac:dyDescent="0.25">
      <c r="B37" s="95" t="s">
        <v>80</v>
      </c>
      <c r="C37" s="108">
        <f>SUM(C38:C43)</f>
        <v>-1098</v>
      </c>
      <c r="E37" s="95" t="s">
        <v>78</v>
      </c>
      <c r="F37" s="96">
        <v>-805</v>
      </c>
    </row>
    <row r="38" spans="2:6" x14ac:dyDescent="0.25">
      <c r="B38" s="89" t="s">
        <v>100</v>
      </c>
      <c r="C38" s="90">
        <v>2800</v>
      </c>
      <c r="E38" s="95" t="s">
        <v>81</v>
      </c>
      <c r="F38" s="96">
        <v>0</v>
      </c>
    </row>
    <row r="39" spans="2:6" x14ac:dyDescent="0.25">
      <c r="B39" s="89" t="s">
        <v>102</v>
      </c>
      <c r="C39" s="90">
        <v>-1760</v>
      </c>
      <c r="E39" s="95" t="s">
        <v>80</v>
      </c>
      <c r="F39" s="96">
        <v>-1098</v>
      </c>
    </row>
    <row r="40" spans="2:6" x14ac:dyDescent="0.25">
      <c r="B40" s="89" t="s">
        <v>104</v>
      </c>
      <c r="C40" s="90">
        <v>-160</v>
      </c>
      <c r="E40" s="95" t="s">
        <v>189</v>
      </c>
      <c r="F40" s="96">
        <v>2200</v>
      </c>
    </row>
    <row r="41" spans="2:6" x14ac:dyDescent="0.25">
      <c r="B41" s="89" t="s">
        <v>101</v>
      </c>
      <c r="C41" s="90">
        <v>-1000</v>
      </c>
      <c r="E41" s="95" t="s">
        <v>76</v>
      </c>
      <c r="F41" s="96">
        <v>-940</v>
      </c>
    </row>
    <row r="42" spans="2:6" x14ac:dyDescent="0.25">
      <c r="B42" s="89" t="s">
        <v>177</v>
      </c>
      <c r="C42" s="90">
        <v>-378</v>
      </c>
      <c r="E42" s="95" t="s">
        <v>77</v>
      </c>
      <c r="F42" s="96">
        <v>-932</v>
      </c>
    </row>
    <row r="43" spans="2:6" x14ac:dyDescent="0.25">
      <c r="B43" s="89" t="s">
        <v>176</v>
      </c>
      <c r="C43" s="90">
        <v>-600</v>
      </c>
      <c r="E43" s="95" t="s">
        <v>83</v>
      </c>
      <c r="F43" s="96">
        <v>-3489</v>
      </c>
    </row>
    <row r="44" spans="2:6" x14ac:dyDescent="0.25">
      <c r="B44" s="95" t="s">
        <v>77</v>
      </c>
      <c r="C44" s="108">
        <f>SUM(C45:C50)</f>
        <v>-932</v>
      </c>
      <c r="E44" s="95" t="s">
        <v>190</v>
      </c>
      <c r="F44" s="96">
        <v>-3523</v>
      </c>
    </row>
    <row r="45" spans="2:6" x14ac:dyDescent="0.25">
      <c r="B45" s="89" t="s">
        <v>100</v>
      </c>
      <c r="C45" s="90">
        <v>4100</v>
      </c>
      <c r="E45" s="95" t="s">
        <v>82</v>
      </c>
      <c r="F45" s="96"/>
    </row>
    <row r="46" spans="2:6" x14ac:dyDescent="0.25">
      <c r="B46" s="89" t="s">
        <v>102</v>
      </c>
      <c r="C46" s="90">
        <v>-2420</v>
      </c>
      <c r="E46" s="97" t="s">
        <v>96</v>
      </c>
      <c r="F46" s="98"/>
    </row>
    <row r="47" spans="2:6" x14ac:dyDescent="0.25">
      <c r="B47" s="89" t="s">
        <v>104</v>
      </c>
      <c r="C47" s="90">
        <v>-220</v>
      </c>
      <c r="E47" s="100" t="s">
        <v>182</v>
      </c>
      <c r="F47" s="99">
        <f>SUM(F31:F46)</f>
        <v>-24528.3</v>
      </c>
    </row>
    <row r="48" spans="2:6" x14ac:dyDescent="0.25">
      <c r="B48" s="89" t="s">
        <v>101</v>
      </c>
      <c r="C48" s="90">
        <v>-1000</v>
      </c>
    </row>
    <row r="49" spans="2:3" x14ac:dyDescent="0.25">
      <c r="B49" s="89" t="s">
        <v>177</v>
      </c>
      <c r="C49" s="90">
        <v>-792</v>
      </c>
    </row>
    <row r="50" spans="2:3" x14ac:dyDescent="0.25">
      <c r="B50" s="89" t="s">
        <v>176</v>
      </c>
      <c r="C50" s="90">
        <v>-600</v>
      </c>
    </row>
    <row r="51" spans="2:3" x14ac:dyDescent="0.25">
      <c r="B51" s="95" t="s">
        <v>76</v>
      </c>
      <c r="C51" s="108">
        <f>SUM(C52:C56)</f>
        <v>-940</v>
      </c>
    </row>
    <row r="52" spans="2:3" x14ac:dyDescent="0.25">
      <c r="B52" s="89" t="s">
        <v>100</v>
      </c>
      <c r="C52" s="90">
        <v>3800</v>
      </c>
    </row>
    <row r="53" spans="2:3" x14ac:dyDescent="0.25">
      <c r="B53" s="89" t="s">
        <v>102</v>
      </c>
      <c r="C53" s="90">
        <v>-3300</v>
      </c>
    </row>
    <row r="54" spans="2:3" x14ac:dyDescent="0.25">
      <c r="B54" s="89" t="s">
        <v>104</v>
      </c>
      <c r="C54" s="90">
        <v>-336</v>
      </c>
    </row>
    <row r="55" spans="2:3" x14ac:dyDescent="0.25">
      <c r="B55" s="89" t="s">
        <v>177</v>
      </c>
      <c r="C55" s="90">
        <v>-504</v>
      </c>
    </row>
    <row r="56" spans="2:3" x14ac:dyDescent="0.25">
      <c r="B56" s="89" t="s">
        <v>176</v>
      </c>
      <c r="C56" s="90">
        <v>-600</v>
      </c>
    </row>
    <row r="57" spans="2:3" x14ac:dyDescent="0.25">
      <c r="B57" s="95" t="s">
        <v>189</v>
      </c>
      <c r="C57" s="108">
        <f>SUM(C58:C61)</f>
        <v>2200</v>
      </c>
    </row>
    <row r="58" spans="2:3" x14ac:dyDescent="0.25">
      <c r="B58" s="89" t="s">
        <v>100</v>
      </c>
      <c r="C58" s="90">
        <v>4200</v>
      </c>
    </row>
    <row r="59" spans="2:3" x14ac:dyDescent="0.25">
      <c r="B59" s="89" t="s">
        <v>102</v>
      </c>
      <c r="C59" s="90">
        <v>-880</v>
      </c>
    </row>
    <row r="60" spans="2:3" x14ac:dyDescent="0.25">
      <c r="B60" s="89" t="s">
        <v>104</v>
      </c>
      <c r="C60" s="90">
        <v>-120</v>
      </c>
    </row>
    <row r="61" spans="2:3" x14ac:dyDescent="0.25">
      <c r="B61" s="89" t="s">
        <v>101</v>
      </c>
      <c r="C61" s="90">
        <v>-1000</v>
      </c>
    </row>
    <row r="62" spans="2:3" x14ac:dyDescent="0.25">
      <c r="B62" s="95" t="s">
        <v>190</v>
      </c>
      <c r="C62" s="108">
        <f>SUM(C63:C66)</f>
        <v>-3523</v>
      </c>
    </row>
    <row r="63" spans="2:3" x14ac:dyDescent="0.25">
      <c r="B63" s="89" t="s">
        <v>104</v>
      </c>
      <c r="C63" s="90">
        <v>-504</v>
      </c>
    </row>
    <row r="64" spans="2:3" x14ac:dyDescent="0.25">
      <c r="B64" s="89" t="s">
        <v>101</v>
      </c>
      <c r="C64" s="90">
        <v>-1000</v>
      </c>
    </row>
    <row r="65" spans="2:3" x14ac:dyDescent="0.25">
      <c r="B65" s="89" t="s">
        <v>177</v>
      </c>
      <c r="C65" s="90">
        <v>-819</v>
      </c>
    </row>
    <row r="66" spans="2:3" x14ac:dyDescent="0.25">
      <c r="B66" s="89" t="s">
        <v>176</v>
      </c>
      <c r="C66" s="90">
        <v>-1200</v>
      </c>
    </row>
    <row r="67" spans="2:3" x14ac:dyDescent="0.25">
      <c r="B67" s="95" t="s">
        <v>83</v>
      </c>
      <c r="C67" s="108">
        <f>SUM(C68:C73)</f>
        <v>-3489</v>
      </c>
    </row>
    <row r="68" spans="2:3" x14ac:dyDescent="0.25">
      <c r="B68" s="89" t="s">
        <v>100</v>
      </c>
      <c r="C68" s="90">
        <v>1720</v>
      </c>
    </row>
    <row r="69" spans="2:3" x14ac:dyDescent="0.25">
      <c r="B69" s="89" t="s">
        <v>102</v>
      </c>
      <c r="C69" s="90">
        <v>-1600</v>
      </c>
    </row>
    <row r="70" spans="2:3" x14ac:dyDescent="0.25">
      <c r="B70" s="89" t="s">
        <v>104</v>
      </c>
      <c r="C70" s="90">
        <v>-384</v>
      </c>
    </row>
    <row r="71" spans="2:3" x14ac:dyDescent="0.25">
      <c r="B71" s="89" t="s">
        <v>101</v>
      </c>
      <c r="C71" s="90">
        <v>-1000</v>
      </c>
    </row>
    <row r="72" spans="2:3" x14ac:dyDescent="0.25">
      <c r="B72" s="89" t="s">
        <v>176</v>
      </c>
      <c r="C72" s="90">
        <v>-1000</v>
      </c>
    </row>
    <row r="73" spans="2:3" x14ac:dyDescent="0.25">
      <c r="B73" s="89" t="s">
        <v>223</v>
      </c>
      <c r="C73" s="90">
        <v>-1225</v>
      </c>
    </row>
    <row r="74" spans="2:3" x14ac:dyDescent="0.25">
      <c r="B74" s="95" t="s">
        <v>86</v>
      </c>
      <c r="C74" s="108">
        <f>SUM(C75:C79)</f>
        <v>-11043</v>
      </c>
    </row>
    <row r="75" spans="2:3" x14ac:dyDescent="0.25">
      <c r="B75" s="89" t="s">
        <v>103</v>
      </c>
      <c r="C75" s="90">
        <v>-6825</v>
      </c>
    </row>
    <row r="76" spans="2:3" x14ac:dyDescent="0.25">
      <c r="B76" s="89" t="s">
        <v>104</v>
      </c>
      <c r="C76" s="90">
        <v>-280</v>
      </c>
    </row>
    <row r="77" spans="2:3" x14ac:dyDescent="0.25">
      <c r="B77" s="89" t="s">
        <v>177</v>
      </c>
      <c r="C77" s="90">
        <v>-1088</v>
      </c>
    </row>
    <row r="78" spans="2:3" x14ac:dyDescent="0.25">
      <c r="B78" s="89" t="s">
        <v>176</v>
      </c>
      <c r="C78" s="90">
        <v>-1000</v>
      </c>
    </row>
    <row r="79" spans="2:3" x14ac:dyDescent="0.25">
      <c r="B79" s="89" t="s">
        <v>192</v>
      </c>
      <c r="C79" s="90">
        <v>-1850</v>
      </c>
    </row>
    <row r="80" spans="2:3" x14ac:dyDescent="0.25">
      <c r="B80" s="100" t="s">
        <v>188</v>
      </c>
      <c r="C80" s="99">
        <f>SUM(C3:C79)/2</f>
        <v>-24528.300000000003</v>
      </c>
    </row>
  </sheetData>
  <mergeCells count="3">
    <mergeCell ref="E30:F30"/>
    <mergeCell ref="E2:F2"/>
    <mergeCell ref="B2:C2"/>
  </mergeCells>
  <phoneticPr fontId="26" type="noConversion"/>
  <pageMargins left="0.70866141732283472" right="0.70866141732283472" top="0.74803149606299213" bottom="0.74803149606299213" header="0.31496062992125984" footer="0.31496062992125984"/>
  <pageSetup paperSize="9" scale="69" orientation="portrait" r:id="rId1"/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7CFD3-2F17-4E87-852B-228783EF449A}">
  <dimension ref="B2:N29"/>
  <sheetViews>
    <sheetView tabSelected="1" zoomScale="86" zoomScaleNormal="86" workbookViewId="0">
      <selection activeCell="F24" sqref="F24"/>
    </sheetView>
  </sheetViews>
  <sheetFormatPr defaultRowHeight="15" x14ac:dyDescent="0.25"/>
  <cols>
    <col min="1" max="1" width="5.85546875" customWidth="1"/>
    <col min="2" max="2" width="8.7109375" customWidth="1"/>
    <col min="3" max="3" width="29.7109375" bestFit="1" customWidth="1"/>
    <col min="4" max="4" width="17.7109375" customWidth="1"/>
    <col min="5" max="5" width="14.140625" bestFit="1" customWidth="1"/>
    <col min="6" max="6" width="16.28515625" bestFit="1" customWidth="1"/>
    <col min="8" max="8" width="16.85546875" customWidth="1"/>
    <col min="9" max="9" width="13.7109375" customWidth="1"/>
    <col min="10" max="10" width="13.28515625" customWidth="1"/>
    <col min="11" max="11" width="23.85546875" bestFit="1" customWidth="1"/>
    <col min="12" max="12" width="15.28515625" bestFit="1" customWidth="1"/>
    <col min="13" max="13" width="27.5703125" bestFit="1" customWidth="1"/>
    <col min="14" max="14" width="11" customWidth="1"/>
  </cols>
  <sheetData>
    <row r="2" spans="2:14" ht="21" x14ac:dyDescent="0.35">
      <c r="H2" s="60" t="s">
        <v>149</v>
      </c>
      <c r="I2" s="44"/>
      <c r="J2" s="45"/>
      <c r="K2" s="14"/>
      <c r="L2" s="14"/>
      <c r="M2" s="14"/>
      <c r="N2" s="14"/>
    </row>
    <row r="3" spans="2:14" ht="15.75" thickBot="1" x14ac:dyDescent="0.3">
      <c r="H3" s="1"/>
      <c r="I3" s="1"/>
      <c r="J3" s="2"/>
    </row>
    <row r="4" spans="2:14" ht="30.75" thickBot="1" x14ac:dyDescent="0.4">
      <c r="B4" s="19"/>
      <c r="C4" s="19"/>
      <c r="D4" s="20" t="s">
        <v>193</v>
      </c>
      <c r="E4" s="20" t="s">
        <v>97</v>
      </c>
      <c r="F4" s="20" t="s">
        <v>231</v>
      </c>
      <c r="H4" s="52" t="s">
        <v>146</v>
      </c>
      <c r="I4" s="53"/>
      <c r="J4" s="54"/>
      <c r="K4" s="53"/>
      <c r="L4" s="53"/>
      <c r="M4" s="53"/>
      <c r="N4" s="55"/>
    </row>
    <row r="5" spans="2:14" x14ac:dyDescent="0.25">
      <c r="B5">
        <v>1100</v>
      </c>
      <c r="C5" t="s">
        <v>132</v>
      </c>
      <c r="D5" s="2">
        <v>0</v>
      </c>
      <c r="E5" s="54">
        <f>F5-D5</f>
        <v>0</v>
      </c>
      <c r="F5" s="2">
        <v>0</v>
      </c>
      <c r="H5" s="68"/>
      <c r="I5" s="66"/>
      <c r="J5" s="34"/>
      <c r="K5" s="80"/>
      <c r="L5" s="4"/>
      <c r="M5" s="4"/>
      <c r="N5" s="65"/>
    </row>
    <row r="6" spans="2:14" ht="15.75" thickBot="1" x14ac:dyDescent="0.3">
      <c r="B6">
        <v>1510</v>
      </c>
      <c r="C6" t="s">
        <v>112</v>
      </c>
      <c r="D6" s="2">
        <v>0</v>
      </c>
      <c r="E6" s="2">
        <f t="shared" ref="E6:E9" si="0">F6-D6</f>
        <v>0</v>
      </c>
      <c r="F6" s="2">
        <v>0</v>
      </c>
      <c r="H6" s="64"/>
      <c r="I6" s="1"/>
      <c r="J6" s="16"/>
      <c r="N6" s="32"/>
    </row>
    <row r="7" spans="2:14" ht="15.75" thickBot="1" x14ac:dyDescent="0.3">
      <c r="B7">
        <v>1920</v>
      </c>
      <c r="C7" t="s">
        <v>41</v>
      </c>
      <c r="D7" s="2">
        <v>193900.56999999995</v>
      </c>
      <c r="E7" s="2">
        <f t="shared" si="0"/>
        <v>-3616.2999999999884</v>
      </c>
      <c r="F7" s="2">
        <v>190284.26999999996</v>
      </c>
      <c r="H7" s="56"/>
      <c r="I7" s="109" t="s">
        <v>151</v>
      </c>
      <c r="J7" s="110">
        <f>SUM(J5:J6)</f>
        <v>0</v>
      </c>
      <c r="K7" s="57"/>
      <c r="L7" s="57"/>
      <c r="M7" s="57"/>
      <c r="N7" s="59"/>
    </row>
    <row r="8" spans="2:14" ht="15.75" thickBot="1" x14ac:dyDescent="0.3">
      <c r="B8">
        <v>1940</v>
      </c>
      <c r="C8" t="s">
        <v>42</v>
      </c>
      <c r="D8" s="2">
        <v>5465.98</v>
      </c>
      <c r="E8" s="2">
        <f t="shared" si="0"/>
        <v>0</v>
      </c>
      <c r="F8" s="2">
        <v>5465.98</v>
      </c>
    </row>
    <row r="9" spans="2:14" ht="21.75" thickBot="1" x14ac:dyDescent="0.4">
      <c r="B9" s="4">
        <v>1980</v>
      </c>
      <c r="C9" s="4" t="s">
        <v>43</v>
      </c>
      <c r="D9" s="3">
        <v>37820.689999999995</v>
      </c>
      <c r="E9" s="3">
        <f t="shared" si="0"/>
        <v>7078</v>
      </c>
      <c r="F9" s="3">
        <v>44898.689999999995</v>
      </c>
      <c r="H9" s="52" t="s">
        <v>150</v>
      </c>
      <c r="I9" s="53"/>
      <c r="J9" s="54"/>
      <c r="K9" s="53"/>
      <c r="L9" s="53"/>
      <c r="M9" s="53"/>
      <c r="N9" s="55"/>
    </row>
    <row r="10" spans="2:14" ht="15.75" thickTop="1" x14ac:dyDescent="0.25">
      <c r="B10" s="12"/>
      <c r="C10" s="12" t="s">
        <v>44</v>
      </c>
      <c r="D10" s="16">
        <f>SUM(D5:D9)</f>
        <v>237187.23999999996</v>
      </c>
      <c r="E10" s="16">
        <f>SUM(E5:E9)</f>
        <v>3461.7000000000116</v>
      </c>
      <c r="F10" s="16">
        <f>SUM(F5:F9)</f>
        <v>240648.93999999997</v>
      </c>
      <c r="H10" s="116"/>
      <c r="I10" s="1"/>
      <c r="J10" s="2"/>
      <c r="N10" s="32"/>
    </row>
    <row r="11" spans="2:14" x14ac:dyDescent="0.25">
      <c r="D11" s="2"/>
      <c r="E11" s="2"/>
      <c r="F11" s="2"/>
      <c r="H11" s="116"/>
      <c r="I11" s="1"/>
      <c r="J11" s="2"/>
      <c r="N11" s="32"/>
    </row>
    <row r="12" spans="2:14" ht="15.75" thickBot="1" x14ac:dyDescent="0.3">
      <c r="B12">
        <v>2060</v>
      </c>
      <c r="C12" t="s">
        <v>46</v>
      </c>
      <c r="D12" s="2">
        <v>-227380.16999999998</v>
      </c>
      <c r="E12" s="2">
        <f t="shared" ref="E12:E13" si="1">F12-D12</f>
        <v>1042.929999999993</v>
      </c>
      <c r="F12" s="2">
        <v>-226337.24</v>
      </c>
      <c r="H12" s="116"/>
      <c r="I12" s="1"/>
      <c r="J12" s="2"/>
      <c r="N12" s="32"/>
    </row>
    <row r="13" spans="2:14" ht="15.75" thickBot="1" x14ac:dyDescent="0.3">
      <c r="B13" s="4">
        <v>2090</v>
      </c>
      <c r="C13" s="4" t="s">
        <v>45</v>
      </c>
      <c r="D13" s="3">
        <v>1042.93</v>
      </c>
      <c r="E13" s="3">
        <f t="shared" si="1"/>
        <v>23485.369999999995</v>
      </c>
      <c r="F13" s="3">
        <v>24528.299999999996</v>
      </c>
      <c r="H13" s="56"/>
      <c r="I13" s="109" t="s">
        <v>151</v>
      </c>
      <c r="J13" s="110">
        <f>SUBTOTAL(9,J10:J12)</f>
        <v>0</v>
      </c>
      <c r="K13" s="57"/>
      <c r="L13" s="57"/>
      <c r="M13" s="57"/>
      <c r="N13" s="59"/>
    </row>
    <row r="14" spans="2:14" ht="15.75" thickBot="1" x14ac:dyDescent="0.3">
      <c r="B14" s="12"/>
      <c r="C14" s="12" t="s">
        <v>47</v>
      </c>
      <c r="D14" s="16">
        <f>SUM(D12:D13)</f>
        <v>-226337.24</v>
      </c>
      <c r="E14" s="16">
        <f>SUM(E12:E13)</f>
        <v>24528.299999999988</v>
      </c>
      <c r="F14" s="16">
        <f>SUM(F12:F13)</f>
        <v>-201808.94</v>
      </c>
    </row>
    <row r="15" spans="2:14" ht="21.75" thickBot="1" x14ac:dyDescent="0.4">
      <c r="B15" s="12"/>
      <c r="C15" s="12"/>
      <c r="D15" s="16"/>
      <c r="E15" s="16"/>
      <c r="F15" s="16"/>
      <c r="H15" s="52" t="s">
        <v>94</v>
      </c>
      <c r="I15" s="53"/>
      <c r="J15" s="54"/>
      <c r="K15" s="53"/>
      <c r="L15" s="53"/>
      <c r="M15" s="53"/>
      <c r="N15" s="55"/>
    </row>
    <row r="16" spans="2:14" ht="15.75" thickTop="1" x14ac:dyDescent="0.25">
      <c r="B16">
        <v>2440</v>
      </c>
      <c r="C16" t="s">
        <v>88</v>
      </c>
      <c r="D16" s="2">
        <v>-10250</v>
      </c>
      <c r="E16" s="2">
        <f t="shared" ref="E16:E17" si="2">F16-D16</f>
        <v>-28590</v>
      </c>
      <c r="F16" s="2">
        <v>-38840</v>
      </c>
      <c r="H16" s="81" t="s">
        <v>40</v>
      </c>
      <c r="I16" s="66">
        <v>43890</v>
      </c>
      <c r="J16" s="3">
        <v>-150</v>
      </c>
      <c r="K16" s="80" t="s">
        <v>178</v>
      </c>
      <c r="L16" s="4" t="s">
        <v>116</v>
      </c>
      <c r="M16" s="4" t="s">
        <v>113</v>
      </c>
      <c r="N16" s="65"/>
    </row>
    <row r="17" spans="2:14" x14ac:dyDescent="0.25">
      <c r="B17" s="4">
        <v>2445</v>
      </c>
      <c r="C17" s="4" t="s">
        <v>154</v>
      </c>
      <c r="D17" s="3">
        <v>-600</v>
      </c>
      <c r="E17" s="3">
        <f t="shared" si="2"/>
        <v>600</v>
      </c>
      <c r="F17" s="3">
        <v>0</v>
      </c>
      <c r="H17" s="31" t="s">
        <v>118</v>
      </c>
      <c r="I17" s="1">
        <v>44272</v>
      </c>
      <c r="J17" s="2">
        <v>-60</v>
      </c>
      <c r="K17" s="30" t="s">
        <v>172</v>
      </c>
      <c r="L17" t="s">
        <v>116</v>
      </c>
      <c r="M17" t="s">
        <v>139</v>
      </c>
      <c r="N17" s="32"/>
    </row>
    <row r="18" spans="2:14" x14ac:dyDescent="0.25">
      <c r="B18" s="12"/>
      <c r="C18" s="12" t="s">
        <v>48</v>
      </c>
      <c r="D18" s="16">
        <f>SUM(D16:D17)</f>
        <v>-10850</v>
      </c>
      <c r="E18" s="16">
        <f>SUM(E16:E17)</f>
        <v>-27990</v>
      </c>
      <c r="F18" s="16">
        <f>SUM(F16:F17)</f>
        <v>-38840</v>
      </c>
      <c r="H18" s="31" t="s">
        <v>118</v>
      </c>
      <c r="I18" s="1">
        <v>44439</v>
      </c>
      <c r="J18" s="2">
        <v>-40</v>
      </c>
      <c r="K18" s="30" t="s">
        <v>172</v>
      </c>
      <c r="L18" t="s">
        <v>152</v>
      </c>
      <c r="M18" t="s">
        <v>153</v>
      </c>
      <c r="N18" s="32"/>
    </row>
    <row r="19" spans="2:14" ht="15.75" thickBot="1" x14ac:dyDescent="0.3">
      <c r="D19" s="2"/>
      <c r="E19" s="2"/>
      <c r="F19" s="2"/>
      <c r="H19" s="111" t="s">
        <v>194</v>
      </c>
      <c r="I19" s="112">
        <v>44804</v>
      </c>
      <c r="J19" s="113">
        <v>-10000</v>
      </c>
      <c r="K19" s="114" t="s">
        <v>94</v>
      </c>
      <c r="L19" s="114" t="s">
        <v>137</v>
      </c>
      <c r="M19" s="114" t="s">
        <v>186</v>
      </c>
      <c r="N19" s="115"/>
    </row>
    <row r="20" spans="2:14" ht="15.75" thickTop="1" x14ac:dyDescent="0.25">
      <c r="C20" s="17" t="s">
        <v>49</v>
      </c>
      <c r="D20" s="18">
        <f>SUM(D10,D14,D18)</f>
        <v>-2.9103830456733704E-11</v>
      </c>
      <c r="E20" s="18">
        <f>SUM(E10,E14,E18)</f>
        <v>0</v>
      </c>
      <c r="F20" s="18">
        <f>SUM(F10,F14,F18)</f>
        <v>0</v>
      </c>
      <c r="H20" s="64" t="s">
        <v>232</v>
      </c>
      <c r="I20" s="128">
        <v>45535</v>
      </c>
      <c r="J20" s="129">
        <v>-10000</v>
      </c>
      <c r="K20" s="130" t="s">
        <v>94</v>
      </c>
      <c r="L20" s="130"/>
      <c r="M20" s="130" t="s">
        <v>138</v>
      </c>
      <c r="N20" s="32"/>
    </row>
    <row r="21" spans="2:14" x14ac:dyDescent="0.25">
      <c r="H21" s="64" t="s">
        <v>232</v>
      </c>
      <c r="I21" s="128">
        <v>45535</v>
      </c>
      <c r="J21" s="129">
        <v>-13900</v>
      </c>
      <c r="K21" s="131" t="s">
        <v>235</v>
      </c>
      <c r="L21" s="130"/>
      <c r="M21" s="130" t="s">
        <v>233</v>
      </c>
      <c r="N21" s="32"/>
    </row>
    <row r="22" spans="2:14" x14ac:dyDescent="0.25">
      <c r="H22" s="64" t="s">
        <v>232</v>
      </c>
      <c r="I22" s="128">
        <v>45535</v>
      </c>
      <c r="J22" s="129">
        <v>-800</v>
      </c>
      <c r="K22" s="132" t="s">
        <v>236</v>
      </c>
      <c r="L22" s="130"/>
      <c r="M22" s="130" t="s">
        <v>233</v>
      </c>
      <c r="N22" s="32"/>
    </row>
    <row r="23" spans="2:14" x14ac:dyDescent="0.25">
      <c r="H23" s="64" t="s">
        <v>232</v>
      </c>
      <c r="I23" s="128">
        <v>45535</v>
      </c>
      <c r="J23" s="129">
        <v>-615</v>
      </c>
      <c r="K23" s="130" t="s">
        <v>94</v>
      </c>
      <c r="L23" s="130"/>
      <c r="M23" s="130" t="s">
        <v>234</v>
      </c>
      <c r="N23" s="32"/>
    </row>
    <row r="24" spans="2:14" x14ac:dyDescent="0.25">
      <c r="H24" s="64" t="s">
        <v>232</v>
      </c>
      <c r="I24" s="128">
        <v>45535</v>
      </c>
      <c r="J24" s="129">
        <v>-1230</v>
      </c>
      <c r="K24" s="130" t="s">
        <v>94</v>
      </c>
      <c r="L24" s="130"/>
      <c r="M24" s="130" t="s">
        <v>234</v>
      </c>
      <c r="N24" s="32"/>
    </row>
    <row r="25" spans="2:14" x14ac:dyDescent="0.25">
      <c r="H25" s="64" t="s">
        <v>232</v>
      </c>
      <c r="I25" s="128">
        <v>45535</v>
      </c>
      <c r="J25" s="129">
        <v>-615</v>
      </c>
      <c r="K25" s="130" t="s">
        <v>94</v>
      </c>
      <c r="L25" s="130"/>
      <c r="M25" s="130" t="s">
        <v>234</v>
      </c>
      <c r="N25" s="32"/>
    </row>
    <row r="26" spans="2:14" x14ac:dyDescent="0.25">
      <c r="H26" s="64" t="s">
        <v>232</v>
      </c>
      <c r="I26" s="128">
        <v>45535</v>
      </c>
      <c r="J26" s="129">
        <v>-615</v>
      </c>
      <c r="K26" s="130" t="s">
        <v>94</v>
      </c>
      <c r="L26" s="130"/>
      <c r="M26" s="130" t="s">
        <v>234</v>
      </c>
      <c r="N26" s="32"/>
    </row>
    <row r="27" spans="2:14" x14ac:dyDescent="0.25">
      <c r="H27" s="64" t="s">
        <v>232</v>
      </c>
      <c r="I27" s="128">
        <v>45535</v>
      </c>
      <c r="J27" s="129">
        <v>-615</v>
      </c>
      <c r="K27" s="130" t="s">
        <v>94</v>
      </c>
      <c r="L27" s="130"/>
      <c r="M27" s="130" t="s">
        <v>234</v>
      </c>
      <c r="N27" s="32"/>
    </row>
    <row r="28" spans="2:14" ht="15.75" thickBot="1" x14ac:dyDescent="0.3">
      <c r="H28" s="64" t="s">
        <v>232</v>
      </c>
      <c r="I28" s="128">
        <v>45535</v>
      </c>
      <c r="J28" s="129">
        <v>-200</v>
      </c>
      <c r="K28" s="130" t="s">
        <v>111</v>
      </c>
      <c r="L28" s="130"/>
      <c r="M28" s="130" t="s">
        <v>237</v>
      </c>
      <c r="N28" s="32"/>
    </row>
    <row r="29" spans="2:14" ht="15.75" thickBot="1" x14ac:dyDescent="0.3">
      <c r="H29" s="56"/>
      <c r="I29" s="109" t="s">
        <v>151</v>
      </c>
      <c r="J29" s="110">
        <f>SUM(J16:J28)</f>
        <v>-38840</v>
      </c>
      <c r="K29" s="57"/>
      <c r="L29" s="57"/>
      <c r="M29" s="57"/>
      <c r="N29" s="59"/>
    </row>
  </sheetData>
  <pageMargins left="0.7" right="0.7" top="0.75" bottom="0.75" header="0.3" footer="0.3"/>
  <pageSetup paperSize="9" scale="65" orientation="portrait" r:id="rId1"/>
  <colBreaks count="1" manualBreakCount="1">
    <brk id="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699C3-FD7E-4313-821E-A07288F7A910}">
  <dimension ref="A2:R36"/>
  <sheetViews>
    <sheetView zoomScale="86" zoomScaleNormal="86" workbookViewId="0">
      <selection activeCell="H43" sqref="H42:H43"/>
    </sheetView>
  </sheetViews>
  <sheetFormatPr defaultRowHeight="15" x14ac:dyDescent="0.25"/>
  <cols>
    <col min="1" max="1" width="12.85546875" style="133" customWidth="1"/>
    <col min="2" max="2" width="29.42578125" bestFit="1" customWidth="1"/>
    <col min="3" max="8" width="13" customWidth="1"/>
    <col min="11" max="11" width="25.85546875" bestFit="1" customWidth="1"/>
    <col min="12" max="12" width="31.42578125" bestFit="1" customWidth="1"/>
    <col min="13" max="18" width="14.140625" customWidth="1"/>
  </cols>
  <sheetData>
    <row r="2" spans="2:18" ht="18.75" x14ac:dyDescent="0.3">
      <c r="B2" s="134" t="s">
        <v>238</v>
      </c>
      <c r="C2" s="135" t="s">
        <v>239</v>
      </c>
      <c r="D2" s="135" t="s">
        <v>40</v>
      </c>
      <c r="E2" s="135" t="s">
        <v>118</v>
      </c>
      <c r="F2" s="135" t="s">
        <v>156</v>
      </c>
      <c r="G2" s="135" t="s">
        <v>194</v>
      </c>
      <c r="H2" s="135" t="s">
        <v>232</v>
      </c>
      <c r="K2" s="134" t="s">
        <v>238</v>
      </c>
      <c r="M2" s="135" t="s">
        <v>239</v>
      </c>
      <c r="N2" s="135" t="s">
        <v>40</v>
      </c>
      <c r="O2" s="135" t="s">
        <v>118</v>
      </c>
      <c r="P2" s="135" t="s">
        <v>156</v>
      </c>
      <c r="Q2" s="135" t="s">
        <v>194</v>
      </c>
      <c r="R2" s="135" t="s">
        <v>232</v>
      </c>
    </row>
    <row r="3" spans="2:18" x14ac:dyDescent="0.25">
      <c r="B3" s="136" t="s">
        <v>240</v>
      </c>
      <c r="I3" s="137"/>
      <c r="J3" s="137"/>
      <c r="K3" s="136" t="s">
        <v>241</v>
      </c>
    </row>
    <row r="4" spans="2:18" x14ac:dyDescent="0.25">
      <c r="I4" s="137"/>
      <c r="J4" s="137"/>
    </row>
    <row r="5" spans="2:18" x14ac:dyDescent="0.25">
      <c r="B5" s="126" t="s">
        <v>115</v>
      </c>
      <c r="C5" s="138">
        <v>28220</v>
      </c>
      <c r="D5" s="138">
        <v>28980</v>
      </c>
      <c r="E5" s="138">
        <v>26760</v>
      </c>
      <c r="F5" s="138">
        <v>25620</v>
      </c>
      <c r="G5" s="138">
        <v>25380</v>
      </c>
      <c r="H5" s="139">
        <v>25260</v>
      </c>
      <c r="I5" s="137"/>
      <c r="J5" s="137"/>
      <c r="K5" s="140">
        <v>3120</v>
      </c>
      <c r="L5" s="141" t="s">
        <v>50</v>
      </c>
      <c r="M5" s="138">
        <v>101610</v>
      </c>
      <c r="N5" s="138">
        <v>182665</v>
      </c>
      <c r="O5" s="138">
        <v>125340</v>
      </c>
      <c r="P5" s="138">
        <v>72285</v>
      </c>
      <c r="Q5" s="138">
        <v>62525</v>
      </c>
      <c r="R5" s="139">
        <v>56820</v>
      </c>
    </row>
    <row r="6" spans="2:18" x14ac:dyDescent="0.25">
      <c r="B6" s="72" t="s">
        <v>33</v>
      </c>
      <c r="C6" s="137">
        <v>-15332.59</v>
      </c>
      <c r="D6" s="137">
        <v>-18626.54</v>
      </c>
      <c r="E6" s="137">
        <v>-39068.229999999996</v>
      </c>
      <c r="F6" s="137">
        <v>-13742.86</v>
      </c>
      <c r="G6" s="137">
        <v>-13386.400000000001</v>
      </c>
      <c r="H6" s="87">
        <v>-13226.099999999999</v>
      </c>
      <c r="I6" s="137"/>
      <c r="J6" s="137"/>
      <c r="K6" s="142">
        <v>3121</v>
      </c>
      <c r="L6" s="8" t="s">
        <v>31</v>
      </c>
      <c r="M6" s="137">
        <v>8520</v>
      </c>
      <c r="N6" s="137">
        <v>5040</v>
      </c>
      <c r="O6" s="137"/>
      <c r="P6" s="137"/>
      <c r="Q6" s="137"/>
      <c r="R6" s="87"/>
    </row>
    <row r="7" spans="2:18" x14ac:dyDescent="0.25">
      <c r="B7" s="127" t="s">
        <v>224</v>
      </c>
      <c r="C7" s="143"/>
      <c r="D7" s="143">
        <v>-55040</v>
      </c>
      <c r="E7" s="143">
        <v>-80420</v>
      </c>
      <c r="F7" s="143">
        <v>-5270</v>
      </c>
      <c r="G7" s="143">
        <v>-12000</v>
      </c>
      <c r="H7" s="144">
        <v>-13300</v>
      </c>
      <c r="I7" s="137"/>
      <c r="J7" s="137"/>
      <c r="K7" s="142">
        <v>3125</v>
      </c>
      <c r="L7" s="8" t="s">
        <v>51</v>
      </c>
      <c r="M7" s="137">
        <f>3500-100</f>
        <v>3400</v>
      </c>
      <c r="N7" s="137">
        <f>-100+100</f>
        <v>0</v>
      </c>
      <c r="O7" s="137"/>
      <c r="P7" s="137">
        <v>4592</v>
      </c>
      <c r="Q7" s="137">
        <v>3500</v>
      </c>
      <c r="R7" s="87">
        <v>0</v>
      </c>
    </row>
    <row r="8" spans="2:18" x14ac:dyDescent="0.25">
      <c r="B8" s="72" t="s">
        <v>86</v>
      </c>
      <c r="C8" s="137">
        <v>-5774.5</v>
      </c>
      <c r="D8" s="137">
        <v>-1416.73</v>
      </c>
      <c r="E8" s="137">
        <v>0</v>
      </c>
      <c r="F8" s="137">
        <v>0</v>
      </c>
      <c r="G8" s="137">
        <v>-6053</v>
      </c>
      <c r="H8" s="87">
        <v>-11043</v>
      </c>
      <c r="I8" s="137"/>
      <c r="J8" s="137"/>
      <c r="K8" s="142">
        <v>3160</v>
      </c>
      <c r="L8" s="8" t="s">
        <v>52</v>
      </c>
      <c r="M8" s="137">
        <f>28220+600</f>
        <v>28820</v>
      </c>
      <c r="N8" s="137">
        <f>29940-600</f>
        <v>29340</v>
      </c>
      <c r="O8" s="137">
        <v>26760</v>
      </c>
      <c r="P8" s="137">
        <v>25620</v>
      </c>
      <c r="Q8" s="137">
        <v>25380</v>
      </c>
      <c r="R8" s="87">
        <v>25260</v>
      </c>
    </row>
    <row r="9" spans="2:18" x14ac:dyDescent="0.25">
      <c r="B9" s="72" t="s">
        <v>25</v>
      </c>
      <c r="C9" s="137">
        <v>2298</v>
      </c>
      <c r="D9" s="137">
        <v>4752.76</v>
      </c>
      <c r="E9" s="137"/>
      <c r="F9" s="137">
        <v>5479.220000000003</v>
      </c>
      <c r="G9" s="137">
        <v>12557.97</v>
      </c>
      <c r="H9" s="87">
        <v>-492.20000000000073</v>
      </c>
      <c r="I9" s="137"/>
      <c r="J9" s="137"/>
      <c r="K9" s="142">
        <v>3180</v>
      </c>
      <c r="L9" s="8" t="s">
        <v>136</v>
      </c>
      <c r="M9" s="137"/>
      <c r="N9" s="137">
        <v>2163</v>
      </c>
      <c r="O9" s="137">
        <v>8811</v>
      </c>
      <c r="P9" s="137">
        <v>5132</v>
      </c>
      <c r="Q9" s="137"/>
      <c r="R9" s="87"/>
    </row>
    <row r="10" spans="2:18" x14ac:dyDescent="0.25">
      <c r="B10" s="72" t="s">
        <v>29</v>
      </c>
      <c r="C10" s="145">
        <v>3054</v>
      </c>
      <c r="D10" s="137">
        <v>1167</v>
      </c>
      <c r="E10" s="137">
        <v>470</v>
      </c>
      <c r="F10" s="137">
        <v>530</v>
      </c>
      <c r="G10" s="137">
        <v>-288</v>
      </c>
      <c r="H10" s="87">
        <v>260</v>
      </c>
      <c r="I10" s="137"/>
      <c r="J10" s="137"/>
      <c r="K10" s="142">
        <v>3695</v>
      </c>
      <c r="L10" s="8" t="s">
        <v>147</v>
      </c>
      <c r="M10" s="137"/>
      <c r="N10" s="137">
        <v>600</v>
      </c>
      <c r="O10" s="137">
        <v>10400</v>
      </c>
      <c r="P10" s="137">
        <v>400</v>
      </c>
      <c r="Q10" s="137">
        <v>-3400</v>
      </c>
      <c r="R10" s="87"/>
    </row>
    <row r="11" spans="2:18" x14ac:dyDescent="0.25">
      <c r="B11" s="72" t="s">
        <v>78</v>
      </c>
      <c r="C11" s="145">
        <v>1699</v>
      </c>
      <c r="D11" s="137">
        <v>2818</v>
      </c>
      <c r="E11" s="137">
        <v>-460</v>
      </c>
      <c r="F11" s="137">
        <v>1550</v>
      </c>
      <c r="G11" s="137">
        <v>1230</v>
      </c>
      <c r="H11" s="87">
        <v>-805</v>
      </c>
      <c r="I11" s="137"/>
      <c r="J11" s="137"/>
      <c r="K11" s="146">
        <v>3990</v>
      </c>
      <c r="L11" s="147" t="s">
        <v>54</v>
      </c>
      <c r="M11" s="143">
        <v>1980.5</v>
      </c>
      <c r="N11" s="143"/>
      <c r="O11" s="143">
        <v>408</v>
      </c>
      <c r="P11" s="143"/>
      <c r="Q11" s="143">
        <v>4000</v>
      </c>
      <c r="R11" s="144"/>
    </row>
    <row r="12" spans="2:18" x14ac:dyDescent="0.25">
      <c r="B12" s="72" t="s">
        <v>81</v>
      </c>
      <c r="C12" s="145">
        <v>1830</v>
      </c>
      <c r="D12" s="137">
        <v>2685</v>
      </c>
      <c r="E12" s="137">
        <v>0</v>
      </c>
      <c r="F12" s="137">
        <v>120</v>
      </c>
      <c r="G12" s="137">
        <v>1280</v>
      </c>
      <c r="H12" s="87">
        <v>0</v>
      </c>
      <c r="I12" s="137"/>
      <c r="J12" s="137"/>
      <c r="K12" s="72"/>
      <c r="L12" s="148" t="s">
        <v>242</v>
      </c>
      <c r="M12" s="145">
        <f>SUM(M5:M11)</f>
        <v>144330.5</v>
      </c>
      <c r="N12" s="145">
        <f t="shared" ref="N12:R12" si="0">SUM(N5:N11)</f>
        <v>219808</v>
      </c>
      <c r="O12" s="145">
        <f t="shared" si="0"/>
        <v>171719</v>
      </c>
      <c r="P12" s="145">
        <f t="shared" si="0"/>
        <v>108029</v>
      </c>
      <c r="Q12" s="145">
        <f t="shared" si="0"/>
        <v>92005</v>
      </c>
      <c r="R12" s="88">
        <f t="shared" si="0"/>
        <v>82080</v>
      </c>
    </row>
    <row r="13" spans="2:18" x14ac:dyDescent="0.25">
      <c r="B13" s="72" t="s">
        <v>80</v>
      </c>
      <c r="C13" s="145">
        <v>1470</v>
      </c>
      <c r="D13" s="137">
        <v>-271</v>
      </c>
      <c r="E13" s="137">
        <v>860</v>
      </c>
      <c r="F13" s="137">
        <v>-559</v>
      </c>
      <c r="G13" s="137">
        <v>-1260</v>
      </c>
      <c r="H13" s="87">
        <v>-1098</v>
      </c>
      <c r="I13" s="137"/>
      <c r="J13" s="137"/>
      <c r="K13" s="72"/>
      <c r="R13" s="11"/>
    </row>
    <row r="14" spans="2:18" x14ac:dyDescent="0.25">
      <c r="B14" s="72" t="s">
        <v>189</v>
      </c>
      <c r="C14" s="145">
        <v>204</v>
      </c>
      <c r="D14" s="137"/>
      <c r="E14" s="137"/>
      <c r="F14" s="137">
        <v>0</v>
      </c>
      <c r="G14" s="137">
        <v>92</v>
      </c>
      <c r="H14" s="87">
        <v>2200</v>
      </c>
      <c r="I14" s="137"/>
      <c r="J14" s="137"/>
      <c r="K14" s="142">
        <v>4010</v>
      </c>
      <c r="L14" s="8" t="s">
        <v>55</v>
      </c>
      <c r="M14" s="137">
        <f>-26610-31670</f>
        <v>-58280</v>
      </c>
      <c r="N14" s="137">
        <f>-68580+31670</f>
        <v>-36910</v>
      </c>
      <c r="O14" s="137">
        <v>1500</v>
      </c>
      <c r="P14" s="137">
        <v>-14220</v>
      </c>
      <c r="Q14" s="137">
        <v>-14100</v>
      </c>
      <c r="R14" s="87">
        <v>-16340</v>
      </c>
    </row>
    <row r="15" spans="2:18" x14ac:dyDescent="0.25">
      <c r="B15" s="72" t="s">
        <v>76</v>
      </c>
      <c r="C15" s="145">
        <v>17014</v>
      </c>
      <c r="D15" s="137">
        <v>6343</v>
      </c>
      <c r="E15" s="137">
        <v>690</v>
      </c>
      <c r="F15" s="137">
        <v>8</v>
      </c>
      <c r="G15" s="137">
        <v>2800</v>
      </c>
      <c r="H15" s="87">
        <v>-940</v>
      </c>
      <c r="I15" s="137"/>
      <c r="J15" s="137"/>
      <c r="K15" s="142">
        <v>4130</v>
      </c>
      <c r="L15" s="8" t="s">
        <v>56</v>
      </c>
      <c r="M15" s="137">
        <v>-2095.59</v>
      </c>
      <c r="N15" s="137">
        <v>-620.73</v>
      </c>
      <c r="O15" s="137">
        <v>-600</v>
      </c>
      <c r="P15" s="137"/>
      <c r="Q15" s="137">
        <v>-911.94999999999993</v>
      </c>
      <c r="R15" s="87"/>
    </row>
    <row r="16" spans="2:18" x14ac:dyDescent="0.25">
      <c r="B16" s="72" t="s">
        <v>77</v>
      </c>
      <c r="C16" s="145">
        <v>14430.5</v>
      </c>
      <c r="D16" s="137">
        <v>-200</v>
      </c>
      <c r="E16" s="137"/>
      <c r="F16" s="137">
        <v>-290</v>
      </c>
      <c r="G16" s="137">
        <v>520</v>
      </c>
      <c r="H16" s="87">
        <v>-932</v>
      </c>
      <c r="I16" s="137"/>
      <c r="J16" s="137"/>
      <c r="K16" s="142">
        <v>4140</v>
      </c>
      <c r="L16" s="8" t="s">
        <v>57</v>
      </c>
      <c r="M16" s="137">
        <v>-17865</v>
      </c>
      <c r="N16" s="137">
        <v>-25761.24</v>
      </c>
      <c r="O16" s="137">
        <v>-6400</v>
      </c>
      <c r="P16" s="137">
        <v>-14583</v>
      </c>
      <c r="Q16" s="137">
        <v>-20119.14</v>
      </c>
      <c r="R16" s="87">
        <v>-21522.2</v>
      </c>
    </row>
    <row r="17" spans="2:18" x14ac:dyDescent="0.25">
      <c r="B17" s="72" t="s">
        <v>225</v>
      </c>
      <c r="C17" s="145">
        <v>11370</v>
      </c>
      <c r="D17" s="137">
        <v>3064</v>
      </c>
      <c r="E17" s="137"/>
      <c r="F17" s="137">
        <v>-150</v>
      </c>
      <c r="G17" s="137">
        <v>0</v>
      </c>
      <c r="H17" s="87">
        <v>-3489</v>
      </c>
      <c r="I17" s="137"/>
      <c r="J17" s="137"/>
      <c r="K17" s="142">
        <v>4141</v>
      </c>
      <c r="L17" s="8" t="s">
        <v>58</v>
      </c>
      <c r="M17" s="137">
        <v>-9054.5</v>
      </c>
      <c r="N17" s="137">
        <v>-12606</v>
      </c>
      <c r="O17" s="137">
        <v>-9993.2000000000007</v>
      </c>
      <c r="P17" s="137">
        <v>-6448.4</v>
      </c>
      <c r="Q17" s="137">
        <v>-5130.3999999999996</v>
      </c>
      <c r="R17" s="87">
        <v>-6182</v>
      </c>
    </row>
    <row r="18" spans="2:18" x14ac:dyDescent="0.25">
      <c r="B18" s="72" t="s">
        <v>110</v>
      </c>
      <c r="C18" s="137"/>
      <c r="D18" s="137">
        <v>480</v>
      </c>
      <c r="E18" s="137">
        <v>3780</v>
      </c>
      <c r="F18" s="137">
        <v>2926</v>
      </c>
      <c r="G18" s="137">
        <v>0</v>
      </c>
      <c r="H18" s="87"/>
      <c r="I18" s="137"/>
      <c r="J18" s="137"/>
      <c r="K18" s="142">
        <v>4180</v>
      </c>
      <c r="L18" s="8" t="s">
        <v>84</v>
      </c>
      <c r="M18" s="137">
        <v>-10970</v>
      </c>
      <c r="N18" s="137">
        <v>-10185</v>
      </c>
      <c r="O18" s="137">
        <v>-2700</v>
      </c>
      <c r="P18" s="137">
        <v>-6500</v>
      </c>
      <c r="Q18" s="137">
        <v>-4676.49</v>
      </c>
      <c r="R18" s="87">
        <v>-12000</v>
      </c>
    </row>
    <row r="19" spans="2:18" ht="15" customHeight="1" x14ac:dyDescent="0.25">
      <c r="B19" s="72" t="s">
        <v>190</v>
      </c>
      <c r="C19" s="137"/>
      <c r="D19" s="137"/>
      <c r="E19" s="137">
        <v>53078.8</v>
      </c>
      <c r="F19" s="137">
        <v>0</v>
      </c>
      <c r="G19" s="137">
        <v>-5588</v>
      </c>
      <c r="H19" s="87">
        <v>-3523</v>
      </c>
      <c r="I19" s="137"/>
      <c r="J19" s="137"/>
      <c r="K19" s="142">
        <v>4181</v>
      </c>
      <c r="L19" s="8" t="s">
        <v>59</v>
      </c>
      <c r="M19" s="137">
        <v>-1000</v>
      </c>
      <c r="N19" s="137">
        <v>-900</v>
      </c>
      <c r="O19" s="137"/>
      <c r="P19" s="137">
        <v>-399</v>
      </c>
      <c r="Q19" s="137">
        <v>-106</v>
      </c>
      <c r="R19" s="87"/>
    </row>
    <row r="20" spans="2:18" ht="15" customHeight="1" x14ac:dyDescent="0.25">
      <c r="B20" s="72" t="s">
        <v>82</v>
      </c>
      <c r="C20" s="137"/>
      <c r="D20" s="137">
        <v>-60</v>
      </c>
      <c r="E20" s="137"/>
      <c r="F20" s="137">
        <v>0</v>
      </c>
      <c r="G20" s="137">
        <v>0</v>
      </c>
      <c r="H20" s="87"/>
      <c r="I20" s="137"/>
      <c r="J20" s="137"/>
      <c r="K20" s="142">
        <v>4182</v>
      </c>
      <c r="L20" s="8" t="s">
        <v>30</v>
      </c>
      <c r="M20" s="137">
        <v>-10470</v>
      </c>
      <c r="N20" s="137">
        <v>-11277</v>
      </c>
      <c r="O20" s="137"/>
      <c r="P20" s="137">
        <v>-9987</v>
      </c>
      <c r="Q20" s="137">
        <v>-2928</v>
      </c>
      <c r="R20" s="87">
        <v>-9238</v>
      </c>
    </row>
    <row r="21" spans="2:18" x14ac:dyDescent="0.25">
      <c r="B21" s="72" t="s">
        <v>96</v>
      </c>
      <c r="C21" s="145">
        <v>-36956.5</v>
      </c>
      <c r="D21" s="137">
        <v>-3950</v>
      </c>
      <c r="E21" s="137"/>
      <c r="F21" s="137">
        <v>0</v>
      </c>
      <c r="G21" s="137">
        <v>-6327.5</v>
      </c>
      <c r="H21" s="87"/>
      <c r="I21" s="137"/>
      <c r="J21" s="137"/>
      <c r="K21" s="142">
        <v>4190</v>
      </c>
      <c r="L21" s="8" t="s">
        <v>127</v>
      </c>
      <c r="M21" s="137"/>
      <c r="N21" s="137">
        <v>-55040</v>
      </c>
      <c r="O21" s="137">
        <v>-80420</v>
      </c>
      <c r="P21" s="137">
        <v>-5270</v>
      </c>
      <c r="Q21" s="137">
        <v>-12000</v>
      </c>
      <c r="R21" s="87"/>
    </row>
    <row r="22" spans="2:18" x14ac:dyDescent="0.25">
      <c r="B22" s="72" t="s">
        <v>226</v>
      </c>
      <c r="C22" s="137"/>
      <c r="D22" s="137">
        <v>63581</v>
      </c>
      <c r="E22" s="137">
        <v>46839</v>
      </c>
      <c r="F22" s="137">
        <v>4488</v>
      </c>
      <c r="G22" s="137">
        <v>0</v>
      </c>
      <c r="H22" s="87"/>
      <c r="I22" s="137"/>
      <c r="J22" s="137"/>
      <c r="K22" s="142">
        <v>4195</v>
      </c>
      <c r="L22" s="8" t="s">
        <v>128</v>
      </c>
      <c r="M22" s="137">
        <v>-9750</v>
      </c>
      <c r="N22" s="137"/>
      <c r="O22" s="137">
        <v>-45925</v>
      </c>
      <c r="P22" s="137"/>
      <c r="Q22" s="137"/>
      <c r="R22" s="87"/>
    </row>
    <row r="23" spans="2:18" ht="15.75" thickBot="1" x14ac:dyDescent="0.3">
      <c r="B23" s="149" t="s">
        <v>243</v>
      </c>
      <c r="C23" s="150">
        <v>-31170</v>
      </c>
      <c r="D23" s="151"/>
      <c r="E23" s="151"/>
      <c r="F23" s="151"/>
      <c r="G23" s="151"/>
      <c r="H23" s="152"/>
      <c r="I23" s="137"/>
      <c r="J23" s="137"/>
      <c r="K23" s="142">
        <v>4199</v>
      </c>
      <c r="L23" s="8" t="s">
        <v>230</v>
      </c>
      <c r="M23" s="137"/>
      <c r="N23" s="137"/>
      <c r="O23" s="137"/>
      <c r="P23" s="137"/>
      <c r="Q23" s="137"/>
      <c r="R23" s="87">
        <v>-13300</v>
      </c>
    </row>
    <row r="24" spans="2:18" ht="15.75" thickTop="1" x14ac:dyDescent="0.25">
      <c r="B24" s="153" t="s">
        <v>244</v>
      </c>
      <c r="C24" s="154">
        <f>SUM(C5:C23)</f>
        <v>-7644.0899999999965</v>
      </c>
      <c r="D24" s="154">
        <f>SUM(D5:D23)</f>
        <v>34306.49</v>
      </c>
      <c r="E24" s="154">
        <f>SUM(E5:E23)</f>
        <v>12529.570000000007</v>
      </c>
      <c r="F24" s="154">
        <f>SUM(F5:F23)</f>
        <v>20709.36</v>
      </c>
      <c r="G24" s="154">
        <f t="shared" ref="G24" si="1">SUM(G5:G23)</f>
        <v>-1042.9300000000021</v>
      </c>
      <c r="H24" s="155">
        <f>SUM(H5:H23)</f>
        <v>-21128.3</v>
      </c>
      <c r="I24" s="137"/>
      <c r="J24" s="137"/>
      <c r="K24" s="142">
        <v>5010</v>
      </c>
      <c r="L24" s="8" t="s">
        <v>60</v>
      </c>
      <c r="M24" s="137">
        <v>-3780</v>
      </c>
      <c r="N24" s="137">
        <v>-9400</v>
      </c>
      <c r="O24" s="137"/>
      <c r="P24" s="137">
        <v>-7700</v>
      </c>
      <c r="Q24" s="137">
        <v>-9060</v>
      </c>
      <c r="R24" s="87">
        <v>-6200</v>
      </c>
    </row>
    <row r="25" spans="2:18" x14ac:dyDescent="0.25">
      <c r="I25" s="137"/>
      <c r="J25" s="137"/>
      <c r="K25" s="142">
        <v>5840</v>
      </c>
      <c r="L25" s="8" t="s">
        <v>114</v>
      </c>
      <c r="M25" s="137"/>
      <c r="N25" s="137">
        <v>-3838</v>
      </c>
      <c r="O25" s="137"/>
      <c r="P25" s="137">
        <v>-2400</v>
      </c>
      <c r="Q25" s="137">
        <v>-4000</v>
      </c>
      <c r="R25" s="87">
        <v>800</v>
      </c>
    </row>
    <row r="26" spans="2:18" x14ac:dyDescent="0.25">
      <c r="I26" s="137"/>
      <c r="J26" s="137"/>
      <c r="K26" s="142">
        <v>5845</v>
      </c>
      <c r="L26" s="8" t="s">
        <v>229</v>
      </c>
      <c r="M26" s="137"/>
      <c r="N26" s="137"/>
      <c r="O26" s="137"/>
      <c r="P26" s="137"/>
      <c r="Q26" s="137"/>
      <c r="R26" s="87">
        <v>-150</v>
      </c>
    </row>
    <row r="27" spans="2:18" x14ac:dyDescent="0.25">
      <c r="I27" s="137"/>
      <c r="J27" s="137"/>
      <c r="K27" s="142">
        <v>6110</v>
      </c>
      <c r="L27" s="8" t="s">
        <v>63</v>
      </c>
      <c r="M27" s="137">
        <v>-1269</v>
      </c>
      <c r="N27" s="137">
        <v>-886</v>
      </c>
      <c r="O27" s="137">
        <v>-790.23</v>
      </c>
      <c r="P27" s="137">
        <v>-574.36</v>
      </c>
      <c r="Q27" s="137">
        <v>0</v>
      </c>
      <c r="R27" s="87"/>
    </row>
    <row r="28" spans="2:18" x14ac:dyDescent="0.25">
      <c r="C28" s="137"/>
      <c r="D28" s="137"/>
      <c r="E28" s="137"/>
      <c r="F28" s="137"/>
      <c r="G28" s="137"/>
      <c r="H28" s="137"/>
      <c r="I28" s="137"/>
      <c r="J28" s="137"/>
      <c r="K28" s="142">
        <v>6340</v>
      </c>
      <c r="L28" s="8" t="s">
        <v>64</v>
      </c>
      <c r="M28" s="137">
        <v>-10000</v>
      </c>
      <c r="N28" s="137">
        <v>-10000</v>
      </c>
      <c r="O28" s="137">
        <v>-10000</v>
      </c>
      <c r="P28" s="137">
        <v>-10000</v>
      </c>
      <c r="Q28" s="137">
        <v>-10000</v>
      </c>
      <c r="R28" s="87">
        <v>-10000</v>
      </c>
    </row>
    <row r="29" spans="2:18" x14ac:dyDescent="0.25">
      <c r="J29" s="137"/>
      <c r="K29" s="142">
        <v>6570</v>
      </c>
      <c r="L29" s="8" t="s">
        <v>65</v>
      </c>
      <c r="M29" s="137">
        <v>-763.5</v>
      </c>
      <c r="N29" s="137">
        <v>-960.6</v>
      </c>
      <c r="O29" s="137">
        <v>-950</v>
      </c>
      <c r="P29" s="137">
        <v>-975.50000000000023</v>
      </c>
      <c r="Q29" s="137">
        <v>0</v>
      </c>
      <c r="R29" s="87"/>
    </row>
    <row r="30" spans="2:18" x14ac:dyDescent="0.25">
      <c r="J30" s="137"/>
      <c r="K30" s="142">
        <v>6571</v>
      </c>
      <c r="L30" s="8" t="s">
        <v>66</v>
      </c>
      <c r="M30" s="137">
        <v>-810</v>
      </c>
      <c r="N30" s="137">
        <v>-1006</v>
      </c>
      <c r="O30" s="137">
        <v>-1662.2</v>
      </c>
      <c r="P30" s="137">
        <v>-886</v>
      </c>
      <c r="Q30" s="137">
        <v>-1868.4499999999998</v>
      </c>
      <c r="R30" s="87">
        <v>-1519.1</v>
      </c>
    </row>
    <row r="31" spans="2:18" x14ac:dyDescent="0.25">
      <c r="J31" s="137"/>
      <c r="K31" s="142">
        <v>7331</v>
      </c>
      <c r="L31" s="8" t="s">
        <v>67</v>
      </c>
      <c r="M31" s="137">
        <v>-3955</v>
      </c>
      <c r="N31" s="137">
        <v>-2671.7</v>
      </c>
      <c r="O31" s="137">
        <v>-1108.8</v>
      </c>
      <c r="P31" s="137"/>
      <c r="Q31" s="137">
        <v>-6327.5</v>
      </c>
      <c r="R31" s="87">
        <v>-5000</v>
      </c>
    </row>
    <row r="32" spans="2:18" x14ac:dyDescent="0.25">
      <c r="J32" s="137"/>
      <c r="K32" s="142">
        <v>7332</v>
      </c>
      <c r="L32" s="8" t="s">
        <v>68</v>
      </c>
      <c r="M32" s="137">
        <v>-10496</v>
      </c>
      <c r="N32" s="137">
        <v>-3215</v>
      </c>
      <c r="O32" s="137">
        <v>-100</v>
      </c>
      <c r="P32" s="137">
        <v>-4300</v>
      </c>
      <c r="Q32" s="137">
        <v>-1220</v>
      </c>
      <c r="R32" s="87">
        <v>-2325</v>
      </c>
    </row>
    <row r="33" spans="10:18" x14ac:dyDescent="0.25">
      <c r="J33" s="137"/>
      <c r="K33" s="146">
        <v>7900</v>
      </c>
      <c r="L33" s="147" t="s">
        <v>70</v>
      </c>
      <c r="M33" s="143">
        <v>-1416</v>
      </c>
      <c r="N33" s="143">
        <v>-224.24</v>
      </c>
      <c r="O33" s="143">
        <v>-40</v>
      </c>
      <c r="P33" s="143">
        <v>-3076.38</v>
      </c>
      <c r="Q33" s="143">
        <v>-600</v>
      </c>
      <c r="R33" s="144">
        <v>-232</v>
      </c>
    </row>
    <row r="34" spans="10:18" x14ac:dyDescent="0.25">
      <c r="J34" s="137"/>
      <c r="K34" s="72"/>
      <c r="L34" s="148" t="s">
        <v>245</v>
      </c>
      <c r="M34" s="145">
        <f>SUM(M14:M33)</f>
        <v>-151974.59</v>
      </c>
      <c r="N34" s="145">
        <f>SUM(N14:N33)</f>
        <v>-185501.51</v>
      </c>
      <c r="O34" s="145">
        <f>SUM(O14:O33)</f>
        <v>-159189.43000000002</v>
      </c>
      <c r="P34" s="145">
        <f>SUM(P14:P33)</f>
        <v>-87319.64</v>
      </c>
      <c r="Q34" s="145">
        <f>SUM(Q14:Q33)</f>
        <v>-93047.93</v>
      </c>
      <c r="R34" s="88">
        <f>SUM(R14:R33)</f>
        <v>-103208.3</v>
      </c>
    </row>
    <row r="35" spans="10:18" x14ac:dyDescent="0.25">
      <c r="J35" s="137"/>
      <c r="K35" s="142"/>
      <c r="L35" s="8"/>
      <c r="M35" s="137"/>
      <c r="N35" s="137"/>
      <c r="O35" s="137"/>
      <c r="P35" s="137"/>
      <c r="Q35" s="137"/>
      <c r="R35" s="87"/>
    </row>
    <row r="36" spans="10:18" x14ac:dyDescent="0.25">
      <c r="K36" s="156"/>
      <c r="L36" s="157" t="s">
        <v>244</v>
      </c>
      <c r="M36" s="154">
        <f>SUM(M12,M34)</f>
        <v>-7644.0899999999965</v>
      </c>
      <c r="N36" s="154">
        <f>SUM(N12,N34)</f>
        <v>34306.489999999991</v>
      </c>
      <c r="O36" s="154">
        <f>SUM(O12,O34)</f>
        <v>12529.569999999978</v>
      </c>
      <c r="P36" s="154">
        <f>SUM(P12,P34)</f>
        <v>20709.36</v>
      </c>
      <c r="Q36" s="154">
        <f>SUM(Q12,Q34)</f>
        <v>-1042.929999999993</v>
      </c>
      <c r="R36" s="155">
        <f>SUM(R12,R34)</f>
        <v>-21128.300000000003</v>
      </c>
    </row>
  </sheetData>
  <pageMargins left="0.7" right="0.7" top="0.75" bottom="0.75" header="0.3" footer="0.3"/>
  <pageSetup paperSize="9" scale="83" orientation="portrait" r:id="rId1"/>
  <colBreaks count="1" manualBreakCount="1">
    <brk id="5" max="33" man="1"/>
  </col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A6CF3-6BF7-4433-961F-8F32222EE74A}">
  <dimension ref="B1:G36"/>
  <sheetViews>
    <sheetView zoomScaleNormal="100" workbookViewId="0">
      <pane ySplit="1" topLeftCell="A2" activePane="bottomLeft" state="frozen"/>
      <selection pane="bottomLeft" activeCell="D13" sqref="D13"/>
    </sheetView>
  </sheetViews>
  <sheetFormatPr defaultRowHeight="15" x14ac:dyDescent="0.25"/>
  <cols>
    <col min="1" max="1" width="3.85546875" customWidth="1"/>
    <col min="2" max="2" width="12.7109375" bestFit="1" customWidth="1"/>
    <col min="3" max="3" width="44.42578125" bestFit="1" customWidth="1"/>
    <col min="4" max="4" width="44.85546875" customWidth="1"/>
    <col min="5" max="5" width="10.140625" bestFit="1" customWidth="1"/>
    <col min="6" max="6" width="9.42578125" bestFit="1" customWidth="1"/>
    <col min="7" max="7" width="9.28515625" bestFit="1" customWidth="1"/>
  </cols>
  <sheetData>
    <row r="1" spans="2:7" s="35" customFormat="1" ht="16.5" thickBot="1" x14ac:dyDescent="0.3">
      <c r="B1" s="46" t="s">
        <v>135</v>
      </c>
      <c r="C1" s="46" t="s">
        <v>134</v>
      </c>
      <c r="D1" s="46" t="s">
        <v>134</v>
      </c>
      <c r="E1" s="47" t="s">
        <v>1</v>
      </c>
      <c r="F1" s="47" t="s">
        <v>6</v>
      </c>
    </row>
    <row r="2" spans="2:7" ht="15.75" thickTop="1" x14ac:dyDescent="0.25">
      <c r="B2" s="86" t="s">
        <v>246</v>
      </c>
      <c r="C2" s="85"/>
      <c r="D2" s="84" t="s">
        <v>219</v>
      </c>
      <c r="E2" s="83"/>
      <c r="F2" s="83">
        <v>37820.69</v>
      </c>
    </row>
    <row r="3" spans="2:7" x14ac:dyDescent="0.25">
      <c r="B3" t="s">
        <v>247</v>
      </c>
      <c r="C3" t="s">
        <v>248</v>
      </c>
      <c r="E3" s="2">
        <v>-150</v>
      </c>
      <c r="F3" s="2">
        <f>SUM(E3,F2)</f>
        <v>37670.69</v>
      </c>
      <c r="G3" s="137" t="str">
        <f>TRIM(B3)</f>
        <v>2023-09-26</v>
      </c>
    </row>
    <row r="4" spans="2:7" x14ac:dyDescent="0.25">
      <c r="B4" s="1" t="s">
        <v>249</v>
      </c>
      <c r="C4" t="s">
        <v>250</v>
      </c>
      <c r="D4" t="s">
        <v>218</v>
      </c>
      <c r="E4" s="2">
        <v>-280</v>
      </c>
      <c r="F4" s="2">
        <f t="shared" ref="F4:F25" si="0">SUM(E4,F3)</f>
        <v>37390.69</v>
      </c>
      <c r="G4" s="137" t="str">
        <f t="shared" ref="G4:G25" si="1">TRIM(B4)</f>
        <v>2023-10-03</v>
      </c>
    </row>
    <row r="5" spans="2:7" x14ac:dyDescent="0.25">
      <c r="B5" s="1" t="s">
        <v>251</v>
      </c>
      <c r="C5" t="s">
        <v>252</v>
      </c>
      <c r="D5" t="s">
        <v>218</v>
      </c>
      <c r="E5" s="2">
        <v>-300</v>
      </c>
      <c r="F5" s="2">
        <f t="shared" si="0"/>
        <v>37090.69</v>
      </c>
      <c r="G5" s="137" t="str">
        <f t="shared" si="1"/>
        <v>2023-10-18</v>
      </c>
    </row>
    <row r="6" spans="2:7" x14ac:dyDescent="0.25">
      <c r="B6" s="1" t="s">
        <v>253</v>
      </c>
      <c r="C6" t="s">
        <v>254</v>
      </c>
      <c r="E6" s="2">
        <v>23580</v>
      </c>
      <c r="F6" s="2">
        <f t="shared" si="0"/>
        <v>60670.69</v>
      </c>
      <c r="G6" s="137" t="str">
        <f t="shared" si="1"/>
        <v>2023-10-19</v>
      </c>
    </row>
    <row r="7" spans="2:7" x14ac:dyDescent="0.25">
      <c r="B7" s="1" t="s">
        <v>255</v>
      </c>
      <c r="C7" t="s">
        <v>256</v>
      </c>
      <c r="D7" t="s">
        <v>257</v>
      </c>
      <c r="E7" s="2">
        <v>-1450</v>
      </c>
      <c r="F7" s="2">
        <f t="shared" si="0"/>
        <v>59220.69</v>
      </c>
      <c r="G7" s="137" t="str">
        <f t="shared" si="1"/>
        <v>2023-11-06</v>
      </c>
    </row>
    <row r="8" spans="2:7" x14ac:dyDescent="0.25">
      <c r="B8" s="1" t="s">
        <v>255</v>
      </c>
      <c r="C8" t="s">
        <v>258</v>
      </c>
      <c r="D8" t="s">
        <v>257</v>
      </c>
      <c r="E8" s="2">
        <v>-900</v>
      </c>
      <c r="F8" s="2">
        <f t="shared" si="0"/>
        <v>58320.69</v>
      </c>
      <c r="G8" s="137" t="str">
        <f t="shared" si="1"/>
        <v>2023-11-06</v>
      </c>
    </row>
    <row r="9" spans="2:7" x14ac:dyDescent="0.25">
      <c r="B9" s="1" t="s">
        <v>259</v>
      </c>
      <c r="C9" t="s">
        <v>260</v>
      </c>
      <c r="D9" t="s">
        <v>261</v>
      </c>
      <c r="E9" s="2">
        <v>-768</v>
      </c>
      <c r="F9" s="2">
        <f t="shared" si="0"/>
        <v>57552.69</v>
      </c>
      <c r="G9" s="137" t="str">
        <f t="shared" si="1"/>
        <v>2023-11-08</v>
      </c>
    </row>
    <row r="10" spans="2:7" x14ac:dyDescent="0.25">
      <c r="B10" s="1" t="s">
        <v>259</v>
      </c>
      <c r="C10" t="s">
        <v>262</v>
      </c>
      <c r="D10" t="s">
        <v>263</v>
      </c>
      <c r="E10" s="2">
        <v>-480</v>
      </c>
      <c r="F10" s="2">
        <f t="shared" si="0"/>
        <v>57072.69</v>
      </c>
      <c r="G10" s="137" t="str">
        <f t="shared" si="1"/>
        <v>2023-11-08</v>
      </c>
    </row>
    <row r="11" spans="2:7" x14ac:dyDescent="0.25">
      <c r="B11" s="1" t="s">
        <v>264</v>
      </c>
      <c r="C11" t="s">
        <v>265</v>
      </c>
      <c r="D11" t="s">
        <v>183</v>
      </c>
      <c r="E11" s="2">
        <v>0</v>
      </c>
      <c r="F11" s="2">
        <f t="shared" si="0"/>
        <v>57072.69</v>
      </c>
      <c r="G11" s="137" t="str">
        <f t="shared" si="1"/>
        <v>2023-11-09</v>
      </c>
    </row>
    <row r="12" spans="2:7" x14ac:dyDescent="0.25">
      <c r="B12" s="1" t="s">
        <v>264</v>
      </c>
      <c r="C12" t="s">
        <v>266</v>
      </c>
      <c r="D12" t="s">
        <v>183</v>
      </c>
      <c r="E12" s="2">
        <v>0</v>
      </c>
      <c r="F12" s="2">
        <f t="shared" si="0"/>
        <v>57072.69</v>
      </c>
      <c r="G12" s="137" t="str">
        <f t="shared" si="1"/>
        <v>2023-11-09</v>
      </c>
    </row>
    <row r="13" spans="2:7" x14ac:dyDescent="0.25">
      <c r="B13" s="1" t="s">
        <v>267</v>
      </c>
      <c r="C13" t="s">
        <v>268</v>
      </c>
      <c r="E13" s="2">
        <v>800</v>
      </c>
      <c r="F13" s="2">
        <f t="shared" si="0"/>
        <v>57872.69</v>
      </c>
      <c r="G13" s="137" t="str">
        <f t="shared" si="1"/>
        <v>2023-11-15</v>
      </c>
    </row>
    <row r="14" spans="2:7" x14ac:dyDescent="0.25">
      <c r="B14" s="1" t="s">
        <v>269</v>
      </c>
      <c r="C14" t="s">
        <v>270</v>
      </c>
      <c r="D14" t="s">
        <v>271</v>
      </c>
      <c r="E14" s="2">
        <v>-384</v>
      </c>
      <c r="F14" s="2">
        <f t="shared" si="0"/>
        <v>57488.69</v>
      </c>
      <c r="G14" s="137" t="str">
        <f t="shared" si="1"/>
        <v>2023-11-27</v>
      </c>
    </row>
    <row r="15" spans="2:7" x14ac:dyDescent="0.25">
      <c r="B15" s="1" t="s">
        <v>272</v>
      </c>
      <c r="C15" t="s">
        <v>273</v>
      </c>
      <c r="D15" t="s">
        <v>218</v>
      </c>
      <c r="E15" s="2">
        <v>-160</v>
      </c>
      <c r="F15" s="2">
        <f t="shared" si="0"/>
        <v>57328.69</v>
      </c>
      <c r="G15" s="137" t="str">
        <f t="shared" si="1"/>
        <v>2024-02-14</v>
      </c>
    </row>
    <row r="16" spans="2:7" x14ac:dyDescent="0.25">
      <c r="B16" s="1" t="s">
        <v>274</v>
      </c>
      <c r="C16" t="s">
        <v>275</v>
      </c>
      <c r="E16" s="2">
        <v>1260</v>
      </c>
      <c r="F16" s="2">
        <f t="shared" si="0"/>
        <v>58588.69</v>
      </c>
      <c r="G16" s="137" t="str">
        <f t="shared" si="1"/>
        <v>2024-02-19</v>
      </c>
    </row>
    <row r="17" spans="2:7" x14ac:dyDescent="0.25">
      <c r="B17" s="1" t="s">
        <v>274</v>
      </c>
      <c r="C17" t="s">
        <v>276</v>
      </c>
      <c r="D17" t="s">
        <v>218</v>
      </c>
      <c r="E17" s="2">
        <v>-280</v>
      </c>
      <c r="F17" s="2">
        <f t="shared" si="0"/>
        <v>58308.69</v>
      </c>
      <c r="G17" s="137" t="str">
        <f t="shared" si="1"/>
        <v>2024-02-19</v>
      </c>
    </row>
    <row r="18" spans="2:7" x14ac:dyDescent="0.25">
      <c r="B18" s="1" t="s">
        <v>277</v>
      </c>
      <c r="C18" t="s">
        <v>278</v>
      </c>
      <c r="D18" t="s">
        <v>218</v>
      </c>
      <c r="E18" s="2">
        <v>-220</v>
      </c>
      <c r="F18" s="2">
        <f t="shared" si="0"/>
        <v>58088.69</v>
      </c>
      <c r="G18" s="137" t="str">
        <f t="shared" si="1"/>
        <v>2024-03-04</v>
      </c>
    </row>
    <row r="19" spans="2:7" x14ac:dyDescent="0.25">
      <c r="B19" s="1" t="s">
        <v>279</v>
      </c>
      <c r="C19" t="s">
        <v>280</v>
      </c>
      <c r="D19" t="s">
        <v>281</v>
      </c>
      <c r="E19" s="2">
        <v>-336</v>
      </c>
      <c r="F19" s="2">
        <f t="shared" si="0"/>
        <v>57752.69</v>
      </c>
      <c r="G19" s="137" t="str">
        <f t="shared" si="1"/>
        <v>2024-03-18</v>
      </c>
    </row>
    <row r="20" spans="2:7" x14ac:dyDescent="0.25">
      <c r="B20" s="1" t="s">
        <v>282</v>
      </c>
      <c r="C20" t="s">
        <v>283</v>
      </c>
      <c r="D20" t="s">
        <v>284</v>
      </c>
      <c r="E20" s="2">
        <v>-120</v>
      </c>
      <c r="F20" s="2">
        <f t="shared" si="0"/>
        <v>57632.69</v>
      </c>
      <c r="G20" s="137" t="str">
        <f t="shared" si="1"/>
        <v>2024-04-23</v>
      </c>
    </row>
    <row r="21" spans="2:7" x14ac:dyDescent="0.25">
      <c r="B21" s="1" t="s">
        <v>285</v>
      </c>
      <c r="C21" t="s">
        <v>286</v>
      </c>
      <c r="D21" t="s">
        <v>287</v>
      </c>
      <c r="E21" s="2">
        <v>-504</v>
      </c>
      <c r="F21" s="2">
        <f t="shared" si="0"/>
        <v>57128.69</v>
      </c>
      <c r="G21" s="137" t="str">
        <f t="shared" si="1"/>
        <v>2024-04-30</v>
      </c>
    </row>
    <row r="22" spans="2:7" x14ac:dyDescent="0.25">
      <c r="B22" s="1" t="s">
        <v>288</v>
      </c>
      <c r="C22" t="s">
        <v>289</v>
      </c>
      <c r="D22" t="s">
        <v>183</v>
      </c>
      <c r="E22" s="2">
        <v>0</v>
      </c>
      <c r="F22" s="2">
        <f t="shared" si="0"/>
        <v>57128.69</v>
      </c>
      <c r="G22" s="137" t="str">
        <f t="shared" si="1"/>
        <v>2024-05-08</v>
      </c>
    </row>
    <row r="23" spans="2:7" x14ac:dyDescent="0.25">
      <c r="B23" s="1" t="s">
        <v>290</v>
      </c>
      <c r="C23" t="s">
        <v>291</v>
      </c>
      <c r="E23" s="2">
        <v>420</v>
      </c>
      <c r="F23" s="2">
        <f t="shared" si="0"/>
        <v>57548.69</v>
      </c>
      <c r="G23" s="137" t="str">
        <f t="shared" si="1"/>
        <v>2024-06-03</v>
      </c>
    </row>
    <row r="24" spans="2:7" x14ac:dyDescent="0.25">
      <c r="B24" s="1" t="s">
        <v>292</v>
      </c>
      <c r="C24" t="s">
        <v>293</v>
      </c>
      <c r="E24" s="2">
        <v>-16340</v>
      </c>
      <c r="F24" s="2">
        <f t="shared" si="0"/>
        <v>41208.69</v>
      </c>
      <c r="G24" s="137" t="str">
        <f t="shared" si="1"/>
        <v>2024-06-17</v>
      </c>
    </row>
    <row r="25" spans="2:7" x14ac:dyDescent="0.25">
      <c r="B25" s="1" t="s">
        <v>292</v>
      </c>
      <c r="C25" t="s">
        <v>294</v>
      </c>
      <c r="E25" s="2">
        <v>3690</v>
      </c>
      <c r="F25" s="2">
        <f t="shared" si="0"/>
        <v>44898.69</v>
      </c>
      <c r="G25" s="137" t="str">
        <f t="shared" si="1"/>
        <v>2024-06-17</v>
      </c>
    </row>
    <row r="26" spans="2:7" x14ac:dyDescent="0.25">
      <c r="B26" s="1"/>
      <c r="E26" s="2"/>
      <c r="F26" s="2"/>
    </row>
    <row r="27" spans="2:7" x14ac:dyDescent="0.25">
      <c r="B27" s="1"/>
      <c r="E27" s="2"/>
      <c r="F27" s="2"/>
    </row>
    <row r="28" spans="2:7" x14ac:dyDescent="0.25">
      <c r="B28" s="1"/>
      <c r="E28" s="2"/>
      <c r="F28" s="2"/>
    </row>
    <row r="29" spans="2:7" x14ac:dyDescent="0.25">
      <c r="B29" s="1"/>
      <c r="E29" s="2"/>
      <c r="F29" s="2"/>
    </row>
    <row r="30" spans="2:7" x14ac:dyDescent="0.25">
      <c r="B30" s="1"/>
      <c r="E30" s="2"/>
      <c r="F30" s="2"/>
    </row>
    <row r="31" spans="2:7" x14ac:dyDescent="0.25">
      <c r="B31" s="1"/>
      <c r="E31" s="2"/>
      <c r="F31" s="2"/>
    </row>
    <row r="32" spans="2:7" x14ac:dyDescent="0.25">
      <c r="B32" s="1"/>
      <c r="E32" s="2"/>
      <c r="F32" s="2"/>
    </row>
    <row r="33" spans="2:6" x14ac:dyDescent="0.25">
      <c r="B33" s="1"/>
      <c r="E33" s="2"/>
      <c r="F33" s="2"/>
    </row>
    <row r="34" spans="2:6" x14ac:dyDescent="0.25">
      <c r="B34" s="1"/>
      <c r="E34" s="2"/>
      <c r="F34" s="2"/>
    </row>
    <row r="35" spans="2:6" x14ac:dyDescent="0.25">
      <c r="B35" s="1"/>
      <c r="E35" s="2"/>
      <c r="F35" s="2"/>
    </row>
    <row r="36" spans="2:6" ht="63" customHeight="1" x14ac:dyDescent="0.25">
      <c r="B36" s="1"/>
      <c r="C36" s="82"/>
      <c r="E36" s="2"/>
      <c r="F36" s="2"/>
    </row>
  </sheetData>
  <pageMargins left="0.7" right="0.7" top="0.75" bottom="0.75" header="0.3" footer="0.3"/>
  <pageSetup paperSize="9" scale="95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40685-884B-4283-8742-57ECF79644B2}">
  <dimension ref="A1:S357"/>
  <sheetViews>
    <sheetView zoomScale="90" zoomScaleNormal="90" workbookViewId="0">
      <pane ySplit="1" topLeftCell="A2" activePane="bottomLeft" state="frozen"/>
      <selection activeCell="I24" sqref="I24"/>
      <selection pane="bottomLeft" activeCell="E10" sqref="E10"/>
    </sheetView>
  </sheetViews>
  <sheetFormatPr defaultRowHeight="15" x14ac:dyDescent="0.25"/>
  <cols>
    <col min="1" max="1" width="15.42578125" bestFit="1" customWidth="1"/>
    <col min="2" max="2" width="10.140625" style="10" customWidth="1"/>
    <col min="3" max="3" width="15.42578125" bestFit="1" customWidth="1"/>
    <col min="4" max="4" width="12.140625" style="2" bestFit="1" customWidth="1"/>
    <col min="5" max="5" width="14.85546875" bestFit="1" customWidth="1"/>
    <col min="6" max="6" width="23" bestFit="1" customWidth="1"/>
    <col min="7" max="7" width="36.5703125" bestFit="1" customWidth="1"/>
    <col min="8" max="8" width="27.5703125" bestFit="1" customWidth="1"/>
    <col min="9" max="9" width="28.5703125" style="2" bestFit="1" customWidth="1"/>
    <col min="10" max="10" width="14.7109375" bestFit="1" customWidth="1"/>
    <col min="11" max="11" width="8.5703125" bestFit="1" customWidth="1"/>
    <col min="12" max="12" width="38.7109375" style="2" bestFit="1" customWidth="1"/>
    <col min="13" max="13" width="15.5703125" bestFit="1" customWidth="1"/>
    <col min="15" max="15" width="6.28515625" style="2" bestFit="1" customWidth="1"/>
    <col min="16" max="16" width="37.5703125" style="2" customWidth="1"/>
    <col min="19" max="19" width="16.85546875" bestFit="1" customWidth="1"/>
  </cols>
  <sheetData>
    <row r="1" spans="1:19" s="5" customFormat="1" ht="31.5" customHeight="1" thickBot="1" x14ac:dyDescent="0.3">
      <c r="A1" s="6" t="s">
        <v>39</v>
      </c>
      <c r="B1" s="78" t="s">
        <v>89</v>
      </c>
      <c r="C1" s="6" t="s">
        <v>0</v>
      </c>
      <c r="D1" s="7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7" t="s">
        <v>6</v>
      </c>
      <c r="J1" s="6" t="s">
        <v>7</v>
      </c>
      <c r="K1" s="6" t="s">
        <v>73</v>
      </c>
      <c r="L1" s="6" t="s">
        <v>87</v>
      </c>
      <c r="M1" s="6" t="s">
        <v>74</v>
      </c>
      <c r="O1" s="20" t="s">
        <v>73</v>
      </c>
      <c r="P1" s="20" t="s">
        <v>87</v>
      </c>
      <c r="R1" s="20" t="s">
        <v>74</v>
      </c>
      <c r="S1" s="20" t="s">
        <v>75</v>
      </c>
    </row>
    <row r="2" spans="1:19" x14ac:dyDescent="0.25">
      <c r="A2" s="27" t="s">
        <v>194</v>
      </c>
      <c r="B2" s="76">
        <v>5999</v>
      </c>
      <c r="C2" s="27">
        <v>45169</v>
      </c>
      <c r="D2" s="33">
        <v>0</v>
      </c>
      <c r="E2" s="29" t="s">
        <v>23</v>
      </c>
      <c r="F2" s="29" t="s">
        <v>23</v>
      </c>
      <c r="G2" s="29" t="s">
        <v>23</v>
      </c>
      <c r="H2" s="29" t="s">
        <v>23</v>
      </c>
      <c r="I2" s="28"/>
      <c r="J2" s="29" t="s">
        <v>22</v>
      </c>
      <c r="K2" s="29">
        <v>1100</v>
      </c>
      <c r="L2" s="117" t="str">
        <f t="shared" ref="L2:L65" si="0">IF(ISERROR(VLOOKUP(K2,kontoplan,2,FALSE)),0,VLOOKUP(K2,kontoplan,2,FALSE))</f>
        <v>Inventarier (Bridgekryss)</v>
      </c>
      <c r="M2" s="29" t="s">
        <v>91</v>
      </c>
      <c r="O2" s="36">
        <v>1100</v>
      </c>
      <c r="P2" s="36" t="s">
        <v>132</v>
      </c>
      <c r="R2" s="36">
        <v>1001</v>
      </c>
      <c r="S2" s="36" t="s">
        <v>33</v>
      </c>
    </row>
    <row r="3" spans="1:19" x14ac:dyDescent="0.25">
      <c r="A3" s="27" t="s">
        <v>194</v>
      </c>
      <c r="B3" s="76">
        <v>5999</v>
      </c>
      <c r="C3" s="27">
        <v>45169</v>
      </c>
      <c r="D3" s="33">
        <v>0</v>
      </c>
      <c r="E3" s="29" t="s">
        <v>120</v>
      </c>
      <c r="F3" s="29" t="s">
        <v>23</v>
      </c>
      <c r="G3" s="29" t="s">
        <v>23</v>
      </c>
      <c r="H3" s="29" t="s">
        <v>23</v>
      </c>
      <c r="I3" s="28"/>
      <c r="J3" s="29" t="s">
        <v>22</v>
      </c>
      <c r="K3" s="29">
        <v>1510</v>
      </c>
      <c r="L3" s="118" t="str">
        <f t="shared" si="0"/>
        <v>Kundfordringar</v>
      </c>
      <c r="M3" s="29" t="s">
        <v>91</v>
      </c>
      <c r="O3" s="36">
        <v>1510</v>
      </c>
      <c r="P3" s="36" t="s">
        <v>112</v>
      </c>
      <c r="R3" s="36">
        <v>1011</v>
      </c>
      <c r="S3" s="36" t="s">
        <v>76</v>
      </c>
    </row>
    <row r="4" spans="1:19" x14ac:dyDescent="0.25">
      <c r="A4" s="27" t="s">
        <v>194</v>
      </c>
      <c r="B4" s="76">
        <v>5999</v>
      </c>
      <c r="C4" s="27">
        <v>45169</v>
      </c>
      <c r="D4" s="28">
        <v>193900.56999999995</v>
      </c>
      <c r="E4" s="29" t="s">
        <v>23</v>
      </c>
      <c r="F4" s="29" t="s">
        <v>23</v>
      </c>
      <c r="G4" s="29" t="s">
        <v>23</v>
      </c>
      <c r="H4" s="29" t="s">
        <v>23</v>
      </c>
      <c r="I4" s="28"/>
      <c r="J4" s="29" t="s">
        <v>22</v>
      </c>
      <c r="K4" s="29">
        <v>1920</v>
      </c>
      <c r="L4" s="118" t="str">
        <f t="shared" si="0"/>
        <v>Bank, Plusgiro</v>
      </c>
      <c r="M4" s="29" t="s">
        <v>91</v>
      </c>
      <c r="O4" s="36">
        <v>1920</v>
      </c>
      <c r="P4" s="36" t="s">
        <v>41</v>
      </c>
      <c r="R4" s="36">
        <v>1012</v>
      </c>
      <c r="S4" s="36" t="s">
        <v>77</v>
      </c>
    </row>
    <row r="5" spans="1:19" x14ac:dyDescent="0.25">
      <c r="A5" s="27" t="s">
        <v>194</v>
      </c>
      <c r="B5" s="76">
        <v>5999</v>
      </c>
      <c r="C5" s="27">
        <v>45169</v>
      </c>
      <c r="D5" s="28">
        <v>5465.98</v>
      </c>
      <c r="E5" s="29" t="s">
        <v>23</v>
      </c>
      <c r="F5" s="29" t="s">
        <v>23</v>
      </c>
      <c r="G5" s="29" t="s">
        <v>23</v>
      </c>
      <c r="H5" s="29" t="s">
        <v>23</v>
      </c>
      <c r="I5" s="28"/>
      <c r="J5" s="29" t="s">
        <v>22</v>
      </c>
      <c r="K5" s="29">
        <v>1940</v>
      </c>
      <c r="L5" s="118" t="str">
        <f t="shared" si="0"/>
        <v>Bank, Övriga bankkonton</v>
      </c>
      <c r="M5" s="29" t="s">
        <v>91</v>
      </c>
      <c r="O5" s="36">
        <v>1930</v>
      </c>
      <c r="P5" s="36" t="s">
        <v>148</v>
      </c>
      <c r="R5" s="36">
        <v>1013</v>
      </c>
      <c r="S5" s="36" t="s">
        <v>78</v>
      </c>
    </row>
    <row r="6" spans="1:19" x14ac:dyDescent="0.25">
      <c r="A6" s="27" t="s">
        <v>194</v>
      </c>
      <c r="B6" s="76">
        <v>5999</v>
      </c>
      <c r="C6" s="27">
        <v>45169</v>
      </c>
      <c r="D6" s="28">
        <v>37820.689999999995</v>
      </c>
      <c r="E6" s="29" t="s">
        <v>23</v>
      </c>
      <c r="F6" s="29" t="s">
        <v>23</v>
      </c>
      <c r="G6" s="29" t="s">
        <v>23</v>
      </c>
      <c r="H6" s="29" t="s">
        <v>23</v>
      </c>
      <c r="I6" s="28"/>
      <c r="J6" s="29" t="s">
        <v>22</v>
      </c>
      <c r="K6" s="29">
        <v>1980</v>
      </c>
      <c r="L6" s="118" t="str">
        <f t="shared" si="0"/>
        <v>SB Reskontra (Ruterkonto)</v>
      </c>
      <c r="M6" s="29" t="s">
        <v>91</v>
      </c>
      <c r="O6" s="36">
        <v>1940</v>
      </c>
      <c r="P6" s="36" t="s">
        <v>42</v>
      </c>
      <c r="R6" s="36">
        <v>1014</v>
      </c>
      <c r="S6" s="36" t="s">
        <v>29</v>
      </c>
    </row>
    <row r="7" spans="1:19" x14ac:dyDescent="0.25">
      <c r="A7" s="27" t="s">
        <v>194</v>
      </c>
      <c r="B7" s="76">
        <v>5999</v>
      </c>
      <c r="C7" s="27">
        <v>45169</v>
      </c>
      <c r="D7" s="28">
        <v>-226337.24</v>
      </c>
      <c r="E7" s="29" t="s">
        <v>23</v>
      </c>
      <c r="F7" s="29" t="s">
        <v>23</v>
      </c>
      <c r="G7" s="29" t="s">
        <v>23</v>
      </c>
      <c r="H7" s="29" t="s">
        <v>23</v>
      </c>
      <c r="I7" s="28"/>
      <c r="J7" s="29" t="s">
        <v>22</v>
      </c>
      <c r="K7" s="29">
        <v>2060</v>
      </c>
      <c r="L7" s="118" t="str">
        <f t="shared" si="0"/>
        <v>Balanserade vinstmedel</v>
      </c>
      <c r="M7" s="29" t="s">
        <v>91</v>
      </c>
      <c r="O7" s="37">
        <v>1980</v>
      </c>
      <c r="P7" s="37" t="s">
        <v>43</v>
      </c>
      <c r="R7" s="36">
        <v>1015</v>
      </c>
      <c r="S7" s="36" t="s">
        <v>80</v>
      </c>
    </row>
    <row r="8" spans="1:19" x14ac:dyDescent="0.25">
      <c r="A8" s="27" t="s">
        <v>194</v>
      </c>
      <c r="B8" s="76">
        <v>5999</v>
      </c>
      <c r="C8" s="27">
        <v>45169</v>
      </c>
      <c r="D8" s="33">
        <v>10250</v>
      </c>
      <c r="E8" s="29" t="s">
        <v>120</v>
      </c>
      <c r="F8" s="29" t="s">
        <v>23</v>
      </c>
      <c r="G8" s="29" t="s">
        <v>23</v>
      </c>
      <c r="H8" s="29" t="s">
        <v>23</v>
      </c>
      <c r="I8" s="28"/>
      <c r="J8" s="29" t="s">
        <v>22</v>
      </c>
      <c r="K8" s="29">
        <v>2440</v>
      </c>
      <c r="L8" s="118" t="str">
        <f t="shared" si="0"/>
        <v>Leverantörsskulder</v>
      </c>
      <c r="M8" s="29" t="s">
        <v>91</v>
      </c>
      <c r="O8" s="36">
        <v>2060</v>
      </c>
      <c r="P8" s="36" t="s">
        <v>46</v>
      </c>
      <c r="R8" s="36">
        <v>1016</v>
      </c>
      <c r="S8" s="36" t="s">
        <v>81</v>
      </c>
    </row>
    <row r="9" spans="1:19" x14ac:dyDescent="0.25">
      <c r="A9" s="27" t="s">
        <v>194</v>
      </c>
      <c r="B9" s="76">
        <v>5999</v>
      </c>
      <c r="C9" s="27">
        <v>45169</v>
      </c>
      <c r="D9" s="33">
        <v>600</v>
      </c>
      <c r="E9" s="29" t="s">
        <v>120</v>
      </c>
      <c r="F9" s="29" t="s">
        <v>23</v>
      </c>
      <c r="G9" s="29" t="s">
        <v>23</v>
      </c>
      <c r="H9" s="29" t="s">
        <v>23</v>
      </c>
      <c r="I9" s="28"/>
      <c r="J9" s="29" t="s">
        <v>22</v>
      </c>
      <c r="K9" s="29">
        <v>2445</v>
      </c>
      <c r="L9" s="118" t="str">
        <f t="shared" si="0"/>
        <v>Upplupna kostnader och förutbetalda intäkter</v>
      </c>
      <c r="M9" s="29" t="s">
        <v>91</v>
      </c>
      <c r="O9" s="37">
        <v>2090</v>
      </c>
      <c r="P9" s="37" t="s">
        <v>45</v>
      </c>
      <c r="R9" s="36">
        <v>1017</v>
      </c>
      <c r="S9" s="36" t="s">
        <v>85</v>
      </c>
    </row>
    <row r="10" spans="1:19" ht="15.75" thickBot="1" x14ac:dyDescent="0.3">
      <c r="A10" s="23" t="s">
        <v>232</v>
      </c>
      <c r="B10" s="77">
        <v>6000</v>
      </c>
      <c r="C10" s="23">
        <v>45169</v>
      </c>
      <c r="D10" s="24">
        <v>0</v>
      </c>
      <c r="E10" s="25" t="s">
        <v>23</v>
      </c>
      <c r="F10" s="25" t="s">
        <v>23</v>
      </c>
      <c r="G10" s="25" t="s">
        <v>23</v>
      </c>
      <c r="H10" s="25" t="s">
        <v>23</v>
      </c>
      <c r="I10" s="26">
        <v>193900.56999999992</v>
      </c>
      <c r="J10" s="25" t="s">
        <v>22</v>
      </c>
      <c r="K10" s="25">
        <v>1920</v>
      </c>
      <c r="L10" s="119" t="str">
        <f t="shared" si="0"/>
        <v>Bank, Plusgiro</v>
      </c>
      <c r="M10" s="25" t="s">
        <v>91</v>
      </c>
      <c r="O10" s="36">
        <v>2440</v>
      </c>
      <c r="P10" s="36" t="s">
        <v>88</v>
      </c>
      <c r="R10" s="36">
        <v>1018</v>
      </c>
      <c r="S10" s="36" t="s">
        <v>79</v>
      </c>
    </row>
    <row r="11" spans="1:19" x14ac:dyDescent="0.25">
      <c r="A11" t="s">
        <v>232</v>
      </c>
      <c r="C11" s="1">
        <v>45180</v>
      </c>
      <c r="D11" s="2">
        <v>300</v>
      </c>
      <c r="G11" t="s">
        <v>27</v>
      </c>
      <c r="I11" s="2">
        <f t="shared" ref="I11:I20" si="1">SUM(I10,D11)</f>
        <v>194200.56999999992</v>
      </c>
      <c r="J11" t="s">
        <v>10</v>
      </c>
      <c r="K11">
        <v>3120</v>
      </c>
      <c r="L11" s="120" t="str">
        <f t="shared" si="0"/>
        <v>Startavgifter</v>
      </c>
      <c r="M11" s="11" t="s">
        <v>25</v>
      </c>
      <c r="O11" s="37">
        <v>2445</v>
      </c>
      <c r="P11" s="37" t="s">
        <v>145</v>
      </c>
      <c r="R11" s="36">
        <v>1019</v>
      </c>
      <c r="S11" s="36" t="s">
        <v>82</v>
      </c>
    </row>
    <row r="12" spans="1:19" x14ac:dyDescent="0.25">
      <c r="A12" t="s">
        <v>232</v>
      </c>
      <c r="C12" s="1">
        <v>45182</v>
      </c>
      <c r="D12" s="2">
        <v>600</v>
      </c>
      <c r="E12">
        <v>1920</v>
      </c>
      <c r="F12">
        <v>207753.57999999996</v>
      </c>
      <c r="G12" t="s">
        <v>27</v>
      </c>
      <c r="I12" s="2">
        <f t="shared" si="1"/>
        <v>194800.56999999992</v>
      </c>
      <c r="J12" t="s">
        <v>10</v>
      </c>
      <c r="K12">
        <v>3120</v>
      </c>
      <c r="L12" s="120" t="str">
        <f t="shared" si="0"/>
        <v>Startavgifter</v>
      </c>
      <c r="M12" s="11" t="s">
        <v>25</v>
      </c>
      <c r="O12" s="38">
        <v>3120</v>
      </c>
      <c r="P12" s="36" t="s">
        <v>50</v>
      </c>
      <c r="R12" s="36">
        <v>1020</v>
      </c>
      <c r="S12" s="36" t="s">
        <v>86</v>
      </c>
    </row>
    <row r="13" spans="1:19" x14ac:dyDescent="0.25">
      <c r="A13" t="s">
        <v>232</v>
      </c>
      <c r="C13" s="1">
        <v>45183</v>
      </c>
      <c r="D13" s="2">
        <v>900</v>
      </c>
      <c r="E13">
        <v>1940</v>
      </c>
      <c r="F13">
        <v>5465.98</v>
      </c>
      <c r="G13" t="s">
        <v>295</v>
      </c>
      <c r="H13" t="s">
        <v>296</v>
      </c>
      <c r="I13" s="2">
        <f t="shared" si="1"/>
        <v>195700.56999999992</v>
      </c>
      <c r="J13" t="s">
        <v>10</v>
      </c>
      <c r="K13">
        <v>3120</v>
      </c>
      <c r="L13" s="120" t="str">
        <f t="shared" si="0"/>
        <v>Startavgifter</v>
      </c>
      <c r="M13" s="11" t="s">
        <v>25</v>
      </c>
      <c r="O13" s="38">
        <v>3121</v>
      </c>
      <c r="P13" s="36" t="s">
        <v>31</v>
      </c>
      <c r="R13" s="36">
        <v>1025</v>
      </c>
      <c r="S13" s="36" t="s">
        <v>83</v>
      </c>
    </row>
    <row r="14" spans="1:19" x14ac:dyDescent="0.25">
      <c r="A14" t="s">
        <v>232</v>
      </c>
      <c r="C14" s="1">
        <v>45183</v>
      </c>
      <c r="D14" s="2">
        <v>600</v>
      </c>
      <c r="E14">
        <v>1980</v>
      </c>
      <c r="F14">
        <v>51128.689999999995</v>
      </c>
      <c r="G14" t="s">
        <v>168</v>
      </c>
      <c r="I14" s="2">
        <f t="shared" si="1"/>
        <v>196300.56999999992</v>
      </c>
      <c r="J14" t="s">
        <v>10</v>
      </c>
      <c r="K14">
        <v>3120</v>
      </c>
      <c r="L14" s="120" t="str">
        <f t="shared" si="0"/>
        <v>Startavgifter</v>
      </c>
      <c r="M14" s="11" t="s">
        <v>25</v>
      </c>
      <c r="O14" s="38">
        <v>3125</v>
      </c>
      <c r="P14" s="36" t="s">
        <v>51</v>
      </c>
      <c r="R14" s="36">
        <v>1030</v>
      </c>
      <c r="S14" s="36" t="s">
        <v>25</v>
      </c>
    </row>
    <row r="15" spans="1:19" x14ac:dyDescent="0.25">
      <c r="A15" t="s">
        <v>232</v>
      </c>
      <c r="C15" s="1">
        <v>45183</v>
      </c>
      <c r="D15" s="2">
        <v>150</v>
      </c>
      <c r="E15">
        <v>2060</v>
      </c>
      <c r="F15">
        <v>-227380.17</v>
      </c>
      <c r="G15" t="s">
        <v>295</v>
      </c>
      <c r="H15" t="s">
        <v>297</v>
      </c>
      <c r="I15" s="2">
        <f t="shared" si="1"/>
        <v>196450.56999999992</v>
      </c>
      <c r="J15" t="s">
        <v>10</v>
      </c>
      <c r="K15">
        <v>3120</v>
      </c>
      <c r="L15" s="120" t="str">
        <f t="shared" si="0"/>
        <v>Startavgifter</v>
      </c>
      <c r="M15" s="11" t="s">
        <v>25</v>
      </c>
      <c r="O15" s="38">
        <v>3160</v>
      </c>
      <c r="P15" s="36" t="s">
        <v>52</v>
      </c>
      <c r="R15" s="36">
        <v>1101</v>
      </c>
      <c r="S15" s="36" t="s">
        <v>129</v>
      </c>
    </row>
    <row r="16" spans="1:19" x14ac:dyDescent="0.25">
      <c r="A16" t="s">
        <v>232</v>
      </c>
      <c r="C16" s="1">
        <v>45195</v>
      </c>
      <c r="D16" s="2">
        <v>400</v>
      </c>
      <c r="E16">
        <v>2090</v>
      </c>
      <c r="F16">
        <v>-36718.080000000002</v>
      </c>
      <c r="G16" t="s">
        <v>210</v>
      </c>
      <c r="I16" s="2">
        <f t="shared" si="1"/>
        <v>196850.56999999992</v>
      </c>
      <c r="J16" t="s">
        <v>10</v>
      </c>
      <c r="K16">
        <v>3120</v>
      </c>
      <c r="L16" s="120" t="str">
        <f t="shared" si="0"/>
        <v>Startavgifter</v>
      </c>
      <c r="M16" s="11" t="s">
        <v>29</v>
      </c>
      <c r="O16" s="38">
        <v>3180</v>
      </c>
      <c r="P16" s="36" t="s">
        <v>136</v>
      </c>
      <c r="R16" s="36">
        <v>1111</v>
      </c>
      <c r="S16" s="36" t="s">
        <v>123</v>
      </c>
    </row>
    <row r="17" spans="1:19" x14ac:dyDescent="0.25">
      <c r="A17" t="s">
        <v>232</v>
      </c>
      <c r="C17" s="1">
        <v>45197</v>
      </c>
      <c r="D17" s="2">
        <v>1200</v>
      </c>
      <c r="E17">
        <v>2440</v>
      </c>
      <c r="F17">
        <v>-250</v>
      </c>
      <c r="G17" t="s">
        <v>206</v>
      </c>
      <c r="I17" s="2">
        <f t="shared" si="1"/>
        <v>198050.56999999992</v>
      </c>
      <c r="J17" t="s">
        <v>10</v>
      </c>
      <c r="K17">
        <v>3120</v>
      </c>
      <c r="L17" s="120" t="str">
        <f t="shared" ref="L17:L20" si="2">IF(ISERROR(VLOOKUP(K17,kontoplan,2,FALSE)),0,VLOOKUP(K17,kontoplan,2,FALSE))</f>
        <v>Startavgifter</v>
      </c>
      <c r="M17" s="11" t="s">
        <v>25</v>
      </c>
      <c r="O17" s="38">
        <v>3690</v>
      </c>
      <c r="P17" s="36" t="s">
        <v>53</v>
      </c>
      <c r="R17" s="36">
        <v>1111</v>
      </c>
      <c r="S17" s="36" t="s">
        <v>123</v>
      </c>
    </row>
    <row r="18" spans="1:19" x14ac:dyDescent="0.25">
      <c r="A18" t="s">
        <v>232</v>
      </c>
      <c r="C18" s="1">
        <v>45197</v>
      </c>
      <c r="D18" s="2">
        <v>400</v>
      </c>
      <c r="E18">
        <v>2445</v>
      </c>
      <c r="F18">
        <v>0</v>
      </c>
      <c r="G18" t="s">
        <v>142</v>
      </c>
      <c r="I18" s="2">
        <f t="shared" si="1"/>
        <v>198450.56999999992</v>
      </c>
      <c r="J18" t="s">
        <v>10</v>
      </c>
      <c r="K18">
        <v>3120</v>
      </c>
      <c r="L18" s="120" t="str">
        <f t="shared" si="2"/>
        <v>Startavgifter</v>
      </c>
      <c r="M18" s="11" t="s">
        <v>29</v>
      </c>
      <c r="O18" s="38">
        <v>3695</v>
      </c>
      <c r="P18" s="36" t="s">
        <v>147</v>
      </c>
      <c r="R18" s="36">
        <v>1112</v>
      </c>
      <c r="S18" s="36" t="s">
        <v>124</v>
      </c>
    </row>
    <row r="19" spans="1:19" x14ac:dyDescent="0.25">
      <c r="A19" t="s">
        <v>232</v>
      </c>
      <c r="C19" s="1">
        <v>45197</v>
      </c>
      <c r="D19" s="2">
        <v>400</v>
      </c>
      <c r="G19" t="s">
        <v>298</v>
      </c>
      <c r="I19" s="2">
        <f t="shared" si="1"/>
        <v>198850.56999999992</v>
      </c>
      <c r="J19" t="s">
        <v>10</v>
      </c>
      <c r="K19">
        <v>3120</v>
      </c>
      <c r="L19" s="120" t="str">
        <f t="shared" si="2"/>
        <v>Startavgifter</v>
      </c>
      <c r="M19" s="11" t="s">
        <v>29</v>
      </c>
      <c r="O19" s="39">
        <v>3990</v>
      </c>
      <c r="P19" s="37" t="s">
        <v>54</v>
      </c>
      <c r="R19" s="36">
        <v>1113</v>
      </c>
      <c r="S19" s="36" t="s">
        <v>130</v>
      </c>
    </row>
    <row r="20" spans="1:19" x14ac:dyDescent="0.25">
      <c r="A20" t="s">
        <v>232</v>
      </c>
      <c r="C20" s="1">
        <v>45198</v>
      </c>
      <c r="D20" s="2">
        <v>200</v>
      </c>
      <c r="G20" t="s">
        <v>299</v>
      </c>
      <c r="I20" s="2">
        <f t="shared" si="1"/>
        <v>199050.56999999992</v>
      </c>
      <c r="J20" t="s">
        <v>10</v>
      </c>
      <c r="K20">
        <v>3120</v>
      </c>
      <c r="L20" s="120" t="str">
        <f t="shared" si="2"/>
        <v>Startavgifter</v>
      </c>
      <c r="M20" s="11" t="s">
        <v>29</v>
      </c>
      <c r="O20" s="40">
        <v>4010</v>
      </c>
      <c r="P20" s="41" t="s">
        <v>55</v>
      </c>
      <c r="R20" s="36">
        <v>1114</v>
      </c>
      <c r="S20" s="36" t="s">
        <v>131</v>
      </c>
    </row>
    <row r="21" spans="1:19" x14ac:dyDescent="0.25">
      <c r="A21" s="27" t="s">
        <v>232</v>
      </c>
      <c r="B21" s="76"/>
      <c r="C21" s="27">
        <v>45199</v>
      </c>
      <c r="D21" s="28">
        <f>SUM(D11:D20)</f>
        <v>5150</v>
      </c>
      <c r="E21" s="29"/>
      <c r="F21" s="29"/>
      <c r="G21" s="29"/>
      <c r="H21" s="29" t="s">
        <v>92</v>
      </c>
      <c r="I21" s="28"/>
      <c r="J21" s="29" t="s">
        <v>93</v>
      </c>
      <c r="K21" s="29">
        <v>1920</v>
      </c>
      <c r="L21" s="118" t="str">
        <f t="shared" si="0"/>
        <v>Bank, Plusgiro</v>
      </c>
      <c r="M21" s="158" t="s">
        <v>91</v>
      </c>
      <c r="O21" s="38">
        <v>4041</v>
      </c>
      <c r="P21" s="36" t="s">
        <v>133</v>
      </c>
    </row>
    <row r="22" spans="1:19" x14ac:dyDescent="0.25">
      <c r="A22" t="s">
        <v>232</v>
      </c>
      <c r="C22" s="1">
        <v>45201</v>
      </c>
      <c r="D22" s="2">
        <v>200</v>
      </c>
      <c r="G22" t="s">
        <v>300</v>
      </c>
      <c r="H22" t="s">
        <v>300</v>
      </c>
      <c r="I22" s="2">
        <f>SUM(I20,D22)</f>
        <v>199250.56999999992</v>
      </c>
      <c r="J22" t="s">
        <v>10</v>
      </c>
      <c r="K22">
        <v>3120</v>
      </c>
      <c r="L22" s="120" t="str">
        <f t="shared" si="0"/>
        <v>Startavgifter</v>
      </c>
      <c r="M22" s="11" t="s">
        <v>29</v>
      </c>
      <c r="O22" s="38">
        <v>4130</v>
      </c>
      <c r="P22" s="36" t="s">
        <v>56</v>
      </c>
    </row>
    <row r="23" spans="1:19" x14ac:dyDescent="0.25">
      <c r="A23" t="s">
        <v>232</v>
      </c>
      <c r="C23" s="1">
        <v>45201</v>
      </c>
      <c r="D23" s="2">
        <v>150</v>
      </c>
      <c r="E23" t="s">
        <v>9</v>
      </c>
      <c r="G23" t="s">
        <v>301</v>
      </c>
      <c r="I23" s="2">
        <f>SUM(I22,D23)</f>
        <v>199400.56999999992</v>
      </c>
      <c r="J23" t="s">
        <v>10</v>
      </c>
      <c r="K23">
        <v>3120</v>
      </c>
      <c r="L23" s="120" t="str">
        <f t="shared" si="0"/>
        <v>Startavgifter</v>
      </c>
      <c r="M23" s="11" t="s">
        <v>25</v>
      </c>
      <c r="O23" s="38">
        <v>4140</v>
      </c>
      <c r="P23" s="36" t="s">
        <v>57</v>
      </c>
    </row>
    <row r="24" spans="1:19" x14ac:dyDescent="0.25">
      <c r="A24" t="s">
        <v>232</v>
      </c>
      <c r="C24" s="1">
        <v>45201</v>
      </c>
      <c r="D24" s="2">
        <v>-16</v>
      </c>
      <c r="G24" t="s">
        <v>8</v>
      </c>
      <c r="H24">
        <v>1233549979</v>
      </c>
      <c r="I24" s="2">
        <f t="shared" ref="I24:I87" si="3">SUM(I23,D24)</f>
        <v>199384.56999999992</v>
      </c>
      <c r="J24" t="s">
        <v>109</v>
      </c>
      <c r="K24">
        <v>6571</v>
      </c>
      <c r="L24" s="120" t="str">
        <f t="shared" si="0"/>
        <v>Swish-kostnader</v>
      </c>
      <c r="M24" s="11" t="s">
        <v>33</v>
      </c>
      <c r="O24" s="38">
        <v>4141</v>
      </c>
      <c r="P24" s="36" t="s">
        <v>58</v>
      </c>
    </row>
    <row r="25" spans="1:19" x14ac:dyDescent="0.25">
      <c r="A25" t="s">
        <v>232</v>
      </c>
      <c r="C25" s="1">
        <v>45203</v>
      </c>
      <c r="D25" s="2">
        <v>400</v>
      </c>
      <c r="E25" t="s">
        <v>11</v>
      </c>
      <c r="G25" t="s">
        <v>302</v>
      </c>
      <c r="H25" t="s">
        <v>303</v>
      </c>
      <c r="I25" s="2">
        <f t="shared" si="3"/>
        <v>199784.56999999992</v>
      </c>
      <c r="J25" t="s">
        <v>10</v>
      </c>
      <c r="K25">
        <v>3120</v>
      </c>
      <c r="L25" s="120" t="str">
        <f t="shared" si="0"/>
        <v>Startavgifter</v>
      </c>
      <c r="M25" s="11" t="s">
        <v>29</v>
      </c>
      <c r="O25" s="38">
        <v>4180</v>
      </c>
      <c r="P25" s="36" t="s">
        <v>84</v>
      </c>
    </row>
    <row r="26" spans="1:19" x14ac:dyDescent="0.25">
      <c r="A26" t="s">
        <v>232</v>
      </c>
      <c r="C26" s="1">
        <v>45203</v>
      </c>
      <c r="D26" s="2">
        <v>120</v>
      </c>
      <c r="E26" t="s">
        <v>9</v>
      </c>
      <c r="G26" t="s">
        <v>208</v>
      </c>
      <c r="I26" s="2">
        <f t="shared" si="3"/>
        <v>199904.56999999992</v>
      </c>
      <c r="J26" t="s">
        <v>10</v>
      </c>
      <c r="K26">
        <v>3120</v>
      </c>
      <c r="L26" s="120" t="str">
        <f t="shared" si="0"/>
        <v>Startavgifter</v>
      </c>
      <c r="M26" s="11" t="s">
        <v>83</v>
      </c>
      <c r="O26" s="38">
        <v>4181</v>
      </c>
      <c r="P26" s="36" t="s">
        <v>59</v>
      </c>
    </row>
    <row r="27" spans="1:19" x14ac:dyDescent="0.25">
      <c r="A27" t="s">
        <v>232</v>
      </c>
      <c r="C27" s="1">
        <v>45204</v>
      </c>
      <c r="D27" s="2">
        <v>200</v>
      </c>
      <c r="E27" t="s">
        <v>9</v>
      </c>
      <c r="G27" t="s">
        <v>199</v>
      </c>
      <c r="I27" s="2">
        <f t="shared" si="3"/>
        <v>200104.56999999992</v>
      </c>
      <c r="J27" t="s">
        <v>10</v>
      </c>
      <c r="K27">
        <v>3120</v>
      </c>
      <c r="L27" s="120" t="str">
        <f t="shared" si="0"/>
        <v>Startavgifter</v>
      </c>
      <c r="M27" s="11" t="s">
        <v>29</v>
      </c>
      <c r="O27" s="38">
        <v>4182</v>
      </c>
      <c r="P27" s="36" t="s">
        <v>30</v>
      </c>
    </row>
    <row r="28" spans="1:19" x14ac:dyDescent="0.25">
      <c r="A28" t="s">
        <v>232</v>
      </c>
      <c r="C28" s="1">
        <v>45204</v>
      </c>
      <c r="D28" s="2">
        <v>200</v>
      </c>
      <c r="E28" t="s">
        <v>9</v>
      </c>
      <c r="G28" t="s">
        <v>200</v>
      </c>
      <c r="I28" s="2">
        <f t="shared" si="3"/>
        <v>200304.56999999992</v>
      </c>
      <c r="J28" t="s">
        <v>10</v>
      </c>
      <c r="K28">
        <v>3120</v>
      </c>
      <c r="L28" s="120" t="str">
        <f t="shared" si="0"/>
        <v>Startavgifter</v>
      </c>
      <c r="M28" s="11" t="s">
        <v>29</v>
      </c>
      <c r="O28" s="38">
        <v>4190</v>
      </c>
      <c r="P28" s="36" t="s">
        <v>127</v>
      </c>
    </row>
    <row r="29" spans="1:19" x14ac:dyDescent="0.25">
      <c r="A29" t="s">
        <v>232</v>
      </c>
      <c r="C29" s="1">
        <v>45208</v>
      </c>
      <c r="D29" s="2">
        <v>800</v>
      </c>
      <c r="E29" t="s">
        <v>9</v>
      </c>
      <c r="G29" t="s">
        <v>26</v>
      </c>
      <c r="I29" s="2">
        <f t="shared" si="3"/>
        <v>201104.56999999992</v>
      </c>
      <c r="J29" t="s">
        <v>10</v>
      </c>
      <c r="K29">
        <v>3120</v>
      </c>
      <c r="L29" s="120" t="str">
        <f t="shared" si="0"/>
        <v>Startavgifter</v>
      </c>
      <c r="M29" s="11" t="s">
        <v>83</v>
      </c>
      <c r="O29" s="38">
        <v>4192</v>
      </c>
      <c r="P29" s="36" t="s">
        <v>191</v>
      </c>
    </row>
    <row r="30" spans="1:19" x14ac:dyDescent="0.25">
      <c r="A30" t="s">
        <v>232</v>
      </c>
      <c r="C30" s="1">
        <v>45208</v>
      </c>
      <c r="D30" s="2">
        <v>800</v>
      </c>
      <c r="E30" t="s">
        <v>9</v>
      </c>
      <c r="G30" t="s">
        <v>122</v>
      </c>
      <c r="I30" s="2">
        <f t="shared" si="3"/>
        <v>201904.56999999992</v>
      </c>
      <c r="J30" t="s">
        <v>10</v>
      </c>
      <c r="K30">
        <v>3120</v>
      </c>
      <c r="L30" s="120" t="str">
        <f t="shared" si="0"/>
        <v>Startavgifter</v>
      </c>
      <c r="M30" s="11" t="s">
        <v>83</v>
      </c>
      <c r="O30" s="38">
        <v>4199</v>
      </c>
      <c r="P30" s="36" t="s">
        <v>230</v>
      </c>
    </row>
    <row r="31" spans="1:19" x14ac:dyDescent="0.25">
      <c r="A31" t="s">
        <v>232</v>
      </c>
      <c r="C31" s="1">
        <v>45208</v>
      </c>
      <c r="D31" s="2">
        <v>800</v>
      </c>
      <c r="E31" t="s">
        <v>9</v>
      </c>
      <c r="G31" t="s">
        <v>21</v>
      </c>
      <c r="I31" s="2">
        <f t="shared" si="3"/>
        <v>202704.56999999992</v>
      </c>
      <c r="J31" t="s">
        <v>10</v>
      </c>
      <c r="K31">
        <v>3120</v>
      </c>
      <c r="L31" s="120" t="str">
        <f t="shared" si="0"/>
        <v>Startavgifter</v>
      </c>
      <c r="M31" s="11" t="s">
        <v>83</v>
      </c>
      <c r="O31" s="38">
        <v>4195</v>
      </c>
      <c r="P31" s="36" t="s">
        <v>128</v>
      </c>
    </row>
    <row r="32" spans="1:19" x14ac:dyDescent="0.25">
      <c r="A32" t="s">
        <v>232</v>
      </c>
      <c r="C32" s="1">
        <v>45208</v>
      </c>
      <c r="D32" s="2">
        <v>400</v>
      </c>
      <c r="E32" t="s">
        <v>11</v>
      </c>
      <c r="G32" t="s">
        <v>19</v>
      </c>
      <c r="H32" t="s">
        <v>304</v>
      </c>
      <c r="I32" s="2">
        <f t="shared" si="3"/>
        <v>203104.56999999992</v>
      </c>
      <c r="J32" t="s">
        <v>10</v>
      </c>
      <c r="K32">
        <v>3120</v>
      </c>
      <c r="L32" s="120" t="str">
        <f t="shared" si="0"/>
        <v>Startavgifter</v>
      </c>
      <c r="M32" s="11" t="s">
        <v>29</v>
      </c>
      <c r="O32" s="38">
        <v>5010</v>
      </c>
      <c r="P32" s="36" t="s">
        <v>60</v>
      </c>
    </row>
    <row r="33" spans="1:16" x14ac:dyDescent="0.25">
      <c r="A33" t="s">
        <v>232</v>
      </c>
      <c r="C33" s="1">
        <v>45208</v>
      </c>
      <c r="D33" s="2">
        <v>400</v>
      </c>
      <c r="E33" t="s">
        <v>9</v>
      </c>
      <c r="G33" t="s">
        <v>121</v>
      </c>
      <c r="I33" s="2">
        <f t="shared" si="3"/>
        <v>203504.56999999992</v>
      </c>
      <c r="J33" t="s">
        <v>10</v>
      </c>
      <c r="K33">
        <v>3120</v>
      </c>
      <c r="L33" s="120" t="str">
        <f t="shared" si="0"/>
        <v>Startavgifter</v>
      </c>
      <c r="M33" s="11" t="s">
        <v>29</v>
      </c>
      <c r="O33" s="38">
        <v>5420</v>
      </c>
      <c r="P33" s="36" t="s">
        <v>61</v>
      </c>
    </row>
    <row r="34" spans="1:16" x14ac:dyDescent="0.25">
      <c r="A34" t="s">
        <v>232</v>
      </c>
      <c r="C34" s="1">
        <v>45208</v>
      </c>
      <c r="D34" s="2">
        <v>200</v>
      </c>
      <c r="E34" t="s">
        <v>9</v>
      </c>
      <c r="G34" t="s">
        <v>143</v>
      </c>
      <c r="I34" s="2">
        <f t="shared" si="3"/>
        <v>203704.56999999992</v>
      </c>
      <c r="J34" t="s">
        <v>10</v>
      </c>
      <c r="K34">
        <v>3120</v>
      </c>
      <c r="L34" s="120" t="str">
        <f t="shared" si="0"/>
        <v>Startavgifter</v>
      </c>
      <c r="M34" s="11" t="s">
        <v>29</v>
      </c>
      <c r="O34" s="38">
        <v>5830</v>
      </c>
      <c r="P34" s="36" t="s">
        <v>62</v>
      </c>
    </row>
    <row r="35" spans="1:16" x14ac:dyDescent="0.25">
      <c r="A35" t="s">
        <v>232</v>
      </c>
      <c r="C35" s="1">
        <v>45208</v>
      </c>
      <c r="D35" s="2">
        <v>200</v>
      </c>
      <c r="E35" t="s">
        <v>9</v>
      </c>
      <c r="G35" t="s">
        <v>143</v>
      </c>
      <c r="I35" s="2">
        <f t="shared" si="3"/>
        <v>203904.56999999992</v>
      </c>
      <c r="J35" t="s">
        <v>10</v>
      </c>
      <c r="K35">
        <v>3120</v>
      </c>
      <c r="L35" s="120" t="str">
        <f t="shared" si="0"/>
        <v>Startavgifter</v>
      </c>
      <c r="M35" s="11" t="s">
        <v>29</v>
      </c>
      <c r="O35" s="38">
        <v>5840</v>
      </c>
      <c r="P35" s="36" t="s">
        <v>114</v>
      </c>
    </row>
    <row r="36" spans="1:16" x14ac:dyDescent="0.25">
      <c r="A36" t="s">
        <v>232</v>
      </c>
      <c r="C36" s="1">
        <v>45209</v>
      </c>
      <c r="D36" s="2">
        <v>400</v>
      </c>
      <c r="E36" t="s">
        <v>9</v>
      </c>
      <c r="G36" t="s">
        <v>161</v>
      </c>
      <c r="I36" s="2">
        <f t="shared" si="3"/>
        <v>204304.56999999992</v>
      </c>
      <c r="J36" t="s">
        <v>10</v>
      </c>
      <c r="K36">
        <v>3120</v>
      </c>
      <c r="L36" s="120" t="str">
        <f t="shared" si="0"/>
        <v>Startavgifter</v>
      </c>
      <c r="M36" s="11" t="s">
        <v>29</v>
      </c>
      <c r="O36" s="38">
        <v>5845</v>
      </c>
      <c r="P36" s="36" t="s">
        <v>229</v>
      </c>
    </row>
    <row r="37" spans="1:16" x14ac:dyDescent="0.25">
      <c r="A37" t="s">
        <v>232</v>
      </c>
      <c r="C37" s="1">
        <v>45209</v>
      </c>
      <c r="D37" s="2">
        <v>200</v>
      </c>
      <c r="E37" t="s">
        <v>9</v>
      </c>
      <c r="G37" t="s">
        <v>213</v>
      </c>
      <c r="I37" s="2">
        <f t="shared" si="3"/>
        <v>204504.56999999992</v>
      </c>
      <c r="J37" t="s">
        <v>10</v>
      </c>
      <c r="K37">
        <v>3120</v>
      </c>
      <c r="L37" s="120" t="str">
        <f t="shared" si="0"/>
        <v>Startavgifter</v>
      </c>
      <c r="M37" s="11" t="s">
        <v>29</v>
      </c>
      <c r="O37" s="38">
        <v>6110</v>
      </c>
      <c r="P37" s="36" t="s">
        <v>63</v>
      </c>
    </row>
    <row r="38" spans="1:16" x14ac:dyDescent="0.25">
      <c r="A38" t="s">
        <v>232</v>
      </c>
      <c r="C38" s="1">
        <v>45209</v>
      </c>
      <c r="D38" s="2">
        <v>200</v>
      </c>
      <c r="E38" t="s">
        <v>9</v>
      </c>
      <c r="G38" t="s">
        <v>305</v>
      </c>
      <c r="I38" s="2">
        <f t="shared" si="3"/>
        <v>204704.56999999992</v>
      </c>
      <c r="J38" t="s">
        <v>10</v>
      </c>
      <c r="K38">
        <v>3120</v>
      </c>
      <c r="L38" s="120" t="str">
        <f t="shared" si="0"/>
        <v>Startavgifter</v>
      </c>
      <c r="M38" s="11" t="s">
        <v>29</v>
      </c>
      <c r="O38" s="38">
        <v>6340</v>
      </c>
      <c r="P38" s="36" t="s">
        <v>64</v>
      </c>
    </row>
    <row r="39" spans="1:16" x14ac:dyDescent="0.25">
      <c r="A39" t="s">
        <v>232</v>
      </c>
      <c r="C39" s="1">
        <v>45209</v>
      </c>
      <c r="D39" s="2">
        <v>200</v>
      </c>
      <c r="E39" t="s">
        <v>9</v>
      </c>
      <c r="G39" t="s">
        <v>140</v>
      </c>
      <c r="I39" s="2">
        <f t="shared" si="3"/>
        <v>204904.56999999992</v>
      </c>
      <c r="J39" t="s">
        <v>10</v>
      </c>
      <c r="K39">
        <v>3120</v>
      </c>
      <c r="L39" s="120" t="str">
        <f t="shared" si="0"/>
        <v>Startavgifter</v>
      </c>
      <c r="M39" s="11" t="s">
        <v>29</v>
      </c>
      <c r="O39" s="38">
        <v>6570</v>
      </c>
      <c r="P39" s="36" t="s">
        <v>65</v>
      </c>
    </row>
    <row r="40" spans="1:16" x14ac:dyDescent="0.25">
      <c r="A40" t="s">
        <v>232</v>
      </c>
      <c r="C40" s="1">
        <v>45209</v>
      </c>
      <c r="D40" s="2">
        <v>200</v>
      </c>
      <c r="E40" t="s">
        <v>9</v>
      </c>
      <c r="G40" t="s">
        <v>36</v>
      </c>
      <c r="I40" s="2">
        <f t="shared" si="3"/>
        <v>205104.56999999992</v>
      </c>
      <c r="J40" t="s">
        <v>10</v>
      </c>
      <c r="K40">
        <v>3120</v>
      </c>
      <c r="L40" s="120" t="str">
        <f t="shared" si="0"/>
        <v>Startavgifter</v>
      </c>
      <c r="M40" s="11" t="s">
        <v>29</v>
      </c>
      <c r="O40" s="38">
        <v>6571</v>
      </c>
      <c r="P40" s="36" t="s">
        <v>66</v>
      </c>
    </row>
    <row r="41" spans="1:16" x14ac:dyDescent="0.25">
      <c r="A41" t="s">
        <v>232</v>
      </c>
      <c r="C41" s="1">
        <v>45209</v>
      </c>
      <c r="D41" s="2">
        <v>-1225</v>
      </c>
      <c r="F41" t="s">
        <v>165</v>
      </c>
      <c r="G41" t="s">
        <v>28</v>
      </c>
      <c r="H41" t="s">
        <v>306</v>
      </c>
      <c r="I41" s="2">
        <f t="shared" si="3"/>
        <v>203879.56999999992</v>
      </c>
      <c r="J41" t="s">
        <v>187</v>
      </c>
      <c r="K41">
        <v>7332</v>
      </c>
      <c r="L41" s="120" t="str">
        <f t="shared" si="0"/>
        <v>Reseersättning övriga</v>
      </c>
      <c r="M41" s="11" t="s">
        <v>83</v>
      </c>
      <c r="O41" s="38">
        <v>7331</v>
      </c>
      <c r="P41" s="36" t="s">
        <v>67</v>
      </c>
    </row>
    <row r="42" spans="1:16" x14ac:dyDescent="0.25">
      <c r="A42" t="s">
        <v>232</v>
      </c>
      <c r="C42" s="1">
        <v>45209</v>
      </c>
      <c r="D42" s="2">
        <v>-1850</v>
      </c>
      <c r="F42" t="s">
        <v>307</v>
      </c>
      <c r="G42" t="s">
        <v>214</v>
      </c>
      <c r="H42" t="s">
        <v>308</v>
      </c>
      <c r="I42" s="2">
        <f t="shared" si="3"/>
        <v>202029.56999999992</v>
      </c>
      <c r="J42" t="s">
        <v>187</v>
      </c>
      <c r="K42">
        <v>7331</v>
      </c>
      <c r="L42" s="120" t="str">
        <f t="shared" si="0"/>
        <v>Reseersättning styrelsen</v>
      </c>
      <c r="M42" s="11" t="s">
        <v>228</v>
      </c>
      <c r="O42" s="38">
        <v>7332</v>
      </c>
      <c r="P42" s="36" t="s">
        <v>68</v>
      </c>
    </row>
    <row r="43" spans="1:16" x14ac:dyDescent="0.25">
      <c r="A43" t="s">
        <v>232</v>
      </c>
      <c r="C43" s="1">
        <v>45210</v>
      </c>
      <c r="D43" s="2">
        <v>300</v>
      </c>
      <c r="E43" t="s">
        <v>9</v>
      </c>
      <c r="G43" t="s">
        <v>309</v>
      </c>
      <c r="I43" s="2">
        <f t="shared" si="3"/>
        <v>202329.56999999992</v>
      </c>
      <c r="J43" t="s">
        <v>10</v>
      </c>
      <c r="K43">
        <v>3120</v>
      </c>
      <c r="L43" s="120" t="str">
        <f t="shared" si="0"/>
        <v>Startavgifter</v>
      </c>
      <c r="M43" s="11" t="s">
        <v>25</v>
      </c>
      <c r="O43" s="38">
        <v>7333</v>
      </c>
      <c r="P43" s="36" t="s">
        <v>90</v>
      </c>
    </row>
    <row r="44" spans="1:16" x14ac:dyDescent="0.25">
      <c r="A44" t="s">
        <v>232</v>
      </c>
      <c r="C44" s="1">
        <v>45210</v>
      </c>
      <c r="D44" s="2">
        <v>150</v>
      </c>
      <c r="E44" t="s">
        <v>9</v>
      </c>
      <c r="G44" t="s">
        <v>309</v>
      </c>
      <c r="I44" s="2">
        <f t="shared" si="3"/>
        <v>202479.56999999992</v>
      </c>
      <c r="J44" t="s">
        <v>10</v>
      </c>
      <c r="K44">
        <v>3120</v>
      </c>
      <c r="L44" s="120" t="str">
        <f t="shared" si="0"/>
        <v>Startavgifter</v>
      </c>
      <c r="M44" s="11" t="s">
        <v>25</v>
      </c>
      <c r="O44" s="39">
        <v>7900</v>
      </c>
      <c r="P44" s="37" t="s">
        <v>70</v>
      </c>
    </row>
    <row r="45" spans="1:16" x14ac:dyDescent="0.25">
      <c r="A45" t="s">
        <v>232</v>
      </c>
      <c r="C45" s="1">
        <v>45210</v>
      </c>
      <c r="D45" s="2">
        <v>150</v>
      </c>
      <c r="E45" t="s">
        <v>9</v>
      </c>
      <c r="G45" t="s">
        <v>309</v>
      </c>
      <c r="I45" s="2">
        <f t="shared" si="3"/>
        <v>202629.56999999992</v>
      </c>
      <c r="J45" t="s">
        <v>10</v>
      </c>
      <c r="K45">
        <v>3120</v>
      </c>
      <c r="L45" s="120" t="str">
        <f t="shared" si="0"/>
        <v>Startavgifter</v>
      </c>
      <c r="M45" s="11" t="s">
        <v>25</v>
      </c>
      <c r="O45" s="42">
        <v>8999</v>
      </c>
      <c r="P45" s="43" t="s">
        <v>69</v>
      </c>
    </row>
    <row r="46" spans="1:16" x14ac:dyDescent="0.25">
      <c r="A46" t="s">
        <v>232</v>
      </c>
      <c r="C46" s="1">
        <v>45211</v>
      </c>
      <c r="D46" s="2">
        <v>400</v>
      </c>
      <c r="E46" t="s">
        <v>9</v>
      </c>
      <c r="G46" t="s">
        <v>21</v>
      </c>
      <c r="I46" s="2">
        <f t="shared" si="3"/>
        <v>203029.56999999992</v>
      </c>
      <c r="J46" t="s">
        <v>10</v>
      </c>
      <c r="K46">
        <v>3120</v>
      </c>
      <c r="L46" s="120" t="str">
        <f t="shared" si="0"/>
        <v>Startavgifter</v>
      </c>
      <c r="M46" s="11" t="s">
        <v>29</v>
      </c>
    </row>
    <row r="47" spans="1:16" x14ac:dyDescent="0.25">
      <c r="A47" t="s">
        <v>232</v>
      </c>
      <c r="C47" s="1">
        <v>45212</v>
      </c>
      <c r="D47" s="2">
        <v>200</v>
      </c>
      <c r="E47" t="s">
        <v>9</v>
      </c>
      <c r="G47" t="s">
        <v>310</v>
      </c>
      <c r="I47" s="2">
        <f t="shared" si="3"/>
        <v>203229.56999999992</v>
      </c>
      <c r="J47" t="s">
        <v>10</v>
      </c>
      <c r="K47">
        <v>3120</v>
      </c>
      <c r="L47" s="120" t="str">
        <f t="shared" si="0"/>
        <v>Startavgifter</v>
      </c>
      <c r="M47" s="11" t="s">
        <v>29</v>
      </c>
    </row>
    <row r="48" spans="1:16" x14ac:dyDescent="0.25">
      <c r="A48" t="s">
        <v>232</v>
      </c>
      <c r="C48" s="1">
        <v>45212</v>
      </c>
      <c r="D48" s="2">
        <v>-6825</v>
      </c>
      <c r="F48" t="s">
        <v>202</v>
      </c>
      <c r="G48" t="s">
        <v>203</v>
      </c>
      <c r="H48" t="s">
        <v>311</v>
      </c>
      <c r="I48" s="2">
        <f t="shared" si="3"/>
        <v>196404.56999999992</v>
      </c>
      <c r="J48" t="s">
        <v>187</v>
      </c>
      <c r="K48">
        <v>4140</v>
      </c>
      <c r="L48" s="120" t="str">
        <f t="shared" si="0"/>
        <v>Priser/Blommor etc.</v>
      </c>
      <c r="M48" s="11" t="s">
        <v>228</v>
      </c>
    </row>
    <row r="49" spans="1:13" x14ac:dyDescent="0.25">
      <c r="A49" t="s">
        <v>232</v>
      </c>
      <c r="C49" s="1">
        <v>45215</v>
      </c>
      <c r="D49" s="2">
        <v>1200</v>
      </c>
      <c r="E49" t="s">
        <v>9</v>
      </c>
      <c r="G49" t="s">
        <v>35</v>
      </c>
      <c r="I49" s="2">
        <f t="shared" si="3"/>
        <v>197604.56999999992</v>
      </c>
      <c r="J49" t="s">
        <v>10</v>
      </c>
      <c r="K49">
        <v>3120</v>
      </c>
      <c r="L49" s="120" t="str">
        <f t="shared" si="0"/>
        <v>Startavgifter</v>
      </c>
      <c r="M49" s="11" t="s">
        <v>25</v>
      </c>
    </row>
    <row r="50" spans="1:13" x14ac:dyDescent="0.25">
      <c r="A50" t="s">
        <v>232</v>
      </c>
      <c r="C50" s="1">
        <v>45215</v>
      </c>
      <c r="D50" s="2">
        <v>1200</v>
      </c>
      <c r="E50" t="s">
        <v>9</v>
      </c>
      <c r="G50" t="s">
        <v>169</v>
      </c>
      <c r="I50" s="2">
        <f t="shared" si="3"/>
        <v>198804.56999999992</v>
      </c>
      <c r="J50" t="s">
        <v>10</v>
      </c>
      <c r="K50">
        <v>3120</v>
      </c>
      <c r="L50" s="120" t="str">
        <f t="shared" si="0"/>
        <v>Startavgifter</v>
      </c>
      <c r="M50" s="11" t="s">
        <v>25</v>
      </c>
    </row>
    <row r="51" spans="1:13" x14ac:dyDescent="0.25">
      <c r="A51" t="s">
        <v>232</v>
      </c>
      <c r="C51" s="1">
        <v>45215</v>
      </c>
      <c r="D51" s="2">
        <v>1200</v>
      </c>
      <c r="E51" t="s">
        <v>9</v>
      </c>
      <c r="G51" t="s">
        <v>171</v>
      </c>
      <c r="I51" s="2">
        <f t="shared" si="3"/>
        <v>200004.56999999992</v>
      </c>
      <c r="J51" t="s">
        <v>10</v>
      </c>
      <c r="K51">
        <v>3120</v>
      </c>
      <c r="L51" s="120" t="str">
        <f t="shared" si="0"/>
        <v>Startavgifter</v>
      </c>
      <c r="M51" s="11" t="s">
        <v>25</v>
      </c>
    </row>
    <row r="52" spans="1:13" x14ac:dyDescent="0.25">
      <c r="A52" t="s">
        <v>232</v>
      </c>
      <c r="C52" s="1">
        <v>45215</v>
      </c>
      <c r="D52" s="2">
        <v>1200</v>
      </c>
      <c r="E52" t="s">
        <v>9</v>
      </c>
      <c r="G52" t="s">
        <v>312</v>
      </c>
      <c r="I52" s="2">
        <f t="shared" si="3"/>
        <v>201204.56999999992</v>
      </c>
      <c r="J52" t="s">
        <v>10</v>
      </c>
      <c r="K52">
        <v>3120</v>
      </c>
      <c r="L52" s="120" t="str">
        <f t="shared" si="0"/>
        <v>Startavgifter</v>
      </c>
      <c r="M52" s="11" t="s">
        <v>25</v>
      </c>
    </row>
    <row r="53" spans="1:13" x14ac:dyDescent="0.25">
      <c r="A53" t="s">
        <v>232</v>
      </c>
      <c r="C53" s="1">
        <v>45215</v>
      </c>
      <c r="D53" s="2">
        <v>600</v>
      </c>
      <c r="E53" t="s">
        <v>9</v>
      </c>
      <c r="G53" t="s">
        <v>140</v>
      </c>
      <c r="I53" s="2">
        <f t="shared" si="3"/>
        <v>201804.56999999992</v>
      </c>
      <c r="J53" t="s">
        <v>10</v>
      </c>
      <c r="K53">
        <v>3120</v>
      </c>
      <c r="L53" s="120" t="str">
        <f t="shared" si="0"/>
        <v>Startavgifter</v>
      </c>
      <c r="M53" s="11" t="s">
        <v>25</v>
      </c>
    </row>
    <row r="54" spans="1:13" x14ac:dyDescent="0.25">
      <c r="A54" t="s">
        <v>232</v>
      </c>
      <c r="C54" s="1">
        <v>45215</v>
      </c>
      <c r="D54" s="2">
        <v>600</v>
      </c>
      <c r="E54" t="s">
        <v>9</v>
      </c>
      <c r="G54" t="s">
        <v>313</v>
      </c>
      <c r="I54" s="2">
        <f t="shared" si="3"/>
        <v>202404.56999999992</v>
      </c>
      <c r="J54" t="s">
        <v>10</v>
      </c>
      <c r="K54">
        <v>3120</v>
      </c>
      <c r="L54" s="120" t="str">
        <f t="shared" si="0"/>
        <v>Startavgifter</v>
      </c>
      <c r="M54" s="11" t="s">
        <v>25</v>
      </c>
    </row>
    <row r="55" spans="1:13" x14ac:dyDescent="0.25">
      <c r="A55" t="s">
        <v>232</v>
      </c>
      <c r="C55" s="1">
        <v>45215</v>
      </c>
      <c r="D55" s="2">
        <v>600</v>
      </c>
      <c r="E55" t="s">
        <v>9</v>
      </c>
      <c r="G55" t="s">
        <v>314</v>
      </c>
      <c r="I55" s="2">
        <f t="shared" si="3"/>
        <v>203004.56999999992</v>
      </c>
      <c r="J55" t="s">
        <v>10</v>
      </c>
      <c r="K55">
        <v>3120</v>
      </c>
      <c r="L55" s="120" t="str">
        <f t="shared" si="0"/>
        <v>Startavgifter</v>
      </c>
      <c r="M55" s="11" t="s">
        <v>25</v>
      </c>
    </row>
    <row r="56" spans="1:13" x14ac:dyDescent="0.25">
      <c r="A56" t="s">
        <v>232</v>
      </c>
      <c r="C56" s="1">
        <v>45215</v>
      </c>
      <c r="D56" s="2">
        <v>600</v>
      </c>
      <c r="E56" t="s">
        <v>9</v>
      </c>
      <c r="G56" t="s">
        <v>122</v>
      </c>
      <c r="I56" s="2">
        <f t="shared" si="3"/>
        <v>203604.56999999992</v>
      </c>
      <c r="J56" t="s">
        <v>10</v>
      </c>
      <c r="K56">
        <v>3120</v>
      </c>
      <c r="L56" s="120" t="str">
        <f t="shared" si="0"/>
        <v>Startavgifter</v>
      </c>
      <c r="M56" s="11" t="s">
        <v>25</v>
      </c>
    </row>
    <row r="57" spans="1:13" x14ac:dyDescent="0.25">
      <c r="A57" t="s">
        <v>232</v>
      </c>
      <c r="C57" s="1">
        <v>45215</v>
      </c>
      <c r="D57" s="2">
        <v>300</v>
      </c>
      <c r="E57" t="s">
        <v>9</v>
      </c>
      <c r="G57" t="s">
        <v>122</v>
      </c>
      <c r="I57" s="2">
        <f t="shared" si="3"/>
        <v>203904.56999999992</v>
      </c>
      <c r="J57" t="s">
        <v>10</v>
      </c>
      <c r="K57">
        <v>3120</v>
      </c>
      <c r="L57" s="120" t="str">
        <f t="shared" si="0"/>
        <v>Startavgifter</v>
      </c>
      <c r="M57" s="11" t="s">
        <v>25</v>
      </c>
    </row>
    <row r="58" spans="1:13" x14ac:dyDescent="0.25">
      <c r="A58" t="s">
        <v>232</v>
      </c>
      <c r="C58" s="1">
        <v>45215</v>
      </c>
      <c r="D58" s="2">
        <v>200</v>
      </c>
      <c r="E58" t="s">
        <v>9</v>
      </c>
      <c r="G58" t="s">
        <v>315</v>
      </c>
      <c r="I58" s="2">
        <f t="shared" si="3"/>
        <v>204104.56999999992</v>
      </c>
      <c r="J58" t="s">
        <v>10</v>
      </c>
      <c r="K58">
        <v>3120</v>
      </c>
      <c r="L58" s="120" t="str">
        <f t="shared" si="0"/>
        <v>Startavgifter</v>
      </c>
      <c r="M58" s="11" t="s">
        <v>29</v>
      </c>
    </row>
    <row r="59" spans="1:13" x14ac:dyDescent="0.25">
      <c r="A59" t="s">
        <v>232</v>
      </c>
      <c r="C59" s="1">
        <v>45215</v>
      </c>
      <c r="D59" s="2">
        <v>200</v>
      </c>
      <c r="E59" t="s">
        <v>9</v>
      </c>
      <c r="G59" t="s">
        <v>316</v>
      </c>
      <c r="I59" s="2">
        <f t="shared" si="3"/>
        <v>204304.56999999992</v>
      </c>
      <c r="J59" t="s">
        <v>10</v>
      </c>
      <c r="K59">
        <v>3120</v>
      </c>
      <c r="L59" s="120" t="str">
        <f t="shared" si="0"/>
        <v>Startavgifter</v>
      </c>
      <c r="M59" s="11" t="s">
        <v>29</v>
      </c>
    </row>
    <row r="60" spans="1:13" x14ac:dyDescent="0.25">
      <c r="A60" t="s">
        <v>232</v>
      </c>
      <c r="C60" s="1">
        <v>45215</v>
      </c>
      <c r="D60" s="2">
        <v>200</v>
      </c>
      <c r="E60" t="s">
        <v>9</v>
      </c>
      <c r="G60" t="s">
        <v>317</v>
      </c>
      <c r="I60" s="2">
        <f t="shared" si="3"/>
        <v>204504.56999999992</v>
      </c>
      <c r="J60" t="s">
        <v>10</v>
      </c>
      <c r="K60">
        <v>3120</v>
      </c>
      <c r="L60" s="120" t="str">
        <f t="shared" si="0"/>
        <v>Startavgifter</v>
      </c>
      <c r="M60" s="11" t="s">
        <v>29</v>
      </c>
    </row>
    <row r="61" spans="1:13" x14ac:dyDescent="0.25">
      <c r="A61" t="s">
        <v>232</v>
      </c>
      <c r="C61" s="1">
        <v>45215</v>
      </c>
      <c r="D61" s="2">
        <v>150</v>
      </c>
      <c r="E61" t="s">
        <v>9</v>
      </c>
      <c r="G61" t="s">
        <v>122</v>
      </c>
      <c r="I61" s="2">
        <f t="shared" si="3"/>
        <v>204654.56999999992</v>
      </c>
      <c r="J61" t="s">
        <v>10</v>
      </c>
      <c r="K61">
        <v>3120</v>
      </c>
      <c r="L61" s="120" t="str">
        <f t="shared" si="0"/>
        <v>Startavgifter</v>
      </c>
      <c r="M61" s="11" t="s">
        <v>25</v>
      </c>
    </row>
    <row r="62" spans="1:13" x14ac:dyDescent="0.25">
      <c r="A62" t="s">
        <v>232</v>
      </c>
      <c r="C62" s="1">
        <v>45215</v>
      </c>
      <c r="D62" s="2">
        <v>150</v>
      </c>
      <c r="E62" t="s">
        <v>9</v>
      </c>
      <c r="G62" t="s">
        <v>318</v>
      </c>
      <c r="I62" s="2">
        <f t="shared" si="3"/>
        <v>204804.56999999992</v>
      </c>
      <c r="J62" t="s">
        <v>10</v>
      </c>
      <c r="K62">
        <v>3120</v>
      </c>
      <c r="L62" s="120" t="str">
        <f t="shared" si="0"/>
        <v>Startavgifter</v>
      </c>
      <c r="M62" s="11" t="s">
        <v>25</v>
      </c>
    </row>
    <row r="63" spans="1:13" x14ac:dyDescent="0.25">
      <c r="A63" t="s">
        <v>232</v>
      </c>
      <c r="C63" s="1">
        <v>45215</v>
      </c>
      <c r="D63" s="2">
        <v>150</v>
      </c>
      <c r="E63" t="s">
        <v>9</v>
      </c>
      <c r="G63" t="s">
        <v>213</v>
      </c>
      <c r="I63" s="2">
        <f t="shared" si="3"/>
        <v>204954.56999999992</v>
      </c>
      <c r="J63" t="s">
        <v>10</v>
      </c>
      <c r="K63">
        <v>3120</v>
      </c>
      <c r="L63" s="120" t="str">
        <f t="shared" si="0"/>
        <v>Startavgifter</v>
      </c>
      <c r="M63" s="11" t="s">
        <v>25</v>
      </c>
    </row>
    <row r="64" spans="1:13" x14ac:dyDescent="0.25">
      <c r="A64" t="s">
        <v>232</v>
      </c>
      <c r="C64" s="1">
        <v>45216</v>
      </c>
      <c r="D64" s="2">
        <v>1200</v>
      </c>
      <c r="E64" t="s">
        <v>9</v>
      </c>
      <c r="G64" t="s">
        <v>20</v>
      </c>
      <c r="I64" s="2">
        <f t="shared" si="3"/>
        <v>206154.56999999992</v>
      </c>
      <c r="J64" t="s">
        <v>10</v>
      </c>
      <c r="K64">
        <v>3120</v>
      </c>
      <c r="L64" s="120" t="str">
        <f t="shared" si="0"/>
        <v>Startavgifter</v>
      </c>
      <c r="M64" s="11" t="s">
        <v>25</v>
      </c>
    </row>
    <row r="65" spans="1:13" x14ac:dyDescent="0.25">
      <c r="A65" t="s">
        <v>232</v>
      </c>
      <c r="C65" s="1">
        <v>45216</v>
      </c>
      <c r="D65" s="2">
        <v>900</v>
      </c>
      <c r="E65" t="s">
        <v>9</v>
      </c>
      <c r="G65" t="s">
        <v>201</v>
      </c>
      <c r="I65" s="2">
        <f t="shared" si="3"/>
        <v>207054.56999999992</v>
      </c>
      <c r="J65" t="s">
        <v>10</v>
      </c>
      <c r="K65">
        <v>3120</v>
      </c>
      <c r="L65" s="120" t="str">
        <f t="shared" si="0"/>
        <v>Startavgifter</v>
      </c>
      <c r="M65" s="11" t="s">
        <v>25</v>
      </c>
    </row>
    <row r="66" spans="1:13" x14ac:dyDescent="0.25">
      <c r="A66" t="s">
        <v>232</v>
      </c>
      <c r="C66" s="1">
        <v>45216</v>
      </c>
      <c r="D66" s="2">
        <v>150</v>
      </c>
      <c r="E66" t="s">
        <v>9</v>
      </c>
      <c r="G66" t="s">
        <v>21</v>
      </c>
      <c r="I66" s="2">
        <f t="shared" si="3"/>
        <v>207204.56999999992</v>
      </c>
      <c r="J66" t="s">
        <v>10</v>
      </c>
      <c r="K66">
        <v>3120</v>
      </c>
      <c r="L66" s="120" t="str">
        <f t="shared" ref="L66:L76" si="4">IF(ISERROR(VLOOKUP(K66,kontoplan,2,FALSE)),0,VLOOKUP(K66,kontoplan,2,FALSE))</f>
        <v>Startavgifter</v>
      </c>
      <c r="M66" s="11" t="s">
        <v>25</v>
      </c>
    </row>
    <row r="67" spans="1:13" x14ac:dyDescent="0.25">
      <c r="A67" t="s">
        <v>232</v>
      </c>
      <c r="C67" s="1">
        <v>45217</v>
      </c>
      <c r="D67" s="2">
        <v>1200</v>
      </c>
      <c r="E67" t="s">
        <v>9</v>
      </c>
      <c r="G67" t="s">
        <v>204</v>
      </c>
      <c r="I67" s="2">
        <f t="shared" si="3"/>
        <v>208404.56999999992</v>
      </c>
      <c r="J67" t="s">
        <v>10</v>
      </c>
      <c r="K67">
        <v>3120</v>
      </c>
      <c r="L67" s="120" t="str">
        <f t="shared" si="4"/>
        <v>Startavgifter</v>
      </c>
      <c r="M67" s="11" t="s">
        <v>25</v>
      </c>
    </row>
    <row r="68" spans="1:13" x14ac:dyDescent="0.25">
      <c r="A68" t="s">
        <v>232</v>
      </c>
      <c r="C68" s="1">
        <v>45217</v>
      </c>
      <c r="D68" s="2">
        <v>150</v>
      </c>
      <c r="E68" t="s">
        <v>319</v>
      </c>
      <c r="G68" t="s">
        <v>320</v>
      </c>
      <c r="H68" t="s">
        <v>321</v>
      </c>
      <c r="I68" s="2">
        <f t="shared" si="3"/>
        <v>208554.56999999992</v>
      </c>
      <c r="J68" t="s">
        <v>10</v>
      </c>
      <c r="K68">
        <v>3120</v>
      </c>
      <c r="L68" s="120" t="str">
        <f t="shared" si="4"/>
        <v>Startavgifter</v>
      </c>
      <c r="M68" s="11" t="s">
        <v>25</v>
      </c>
    </row>
    <row r="69" spans="1:13" x14ac:dyDescent="0.25">
      <c r="A69" t="s">
        <v>232</v>
      </c>
      <c r="C69" s="1">
        <v>45217</v>
      </c>
      <c r="D69" s="2">
        <v>-600</v>
      </c>
      <c r="F69" t="s">
        <v>18</v>
      </c>
      <c r="G69" t="s">
        <v>322</v>
      </c>
      <c r="I69" s="2">
        <f t="shared" si="3"/>
        <v>207954.56999999992</v>
      </c>
      <c r="J69" t="s">
        <v>323</v>
      </c>
      <c r="K69">
        <v>3120</v>
      </c>
      <c r="L69" s="120" t="str">
        <f t="shared" si="4"/>
        <v>Startavgifter</v>
      </c>
      <c r="M69" s="11" t="s">
        <v>25</v>
      </c>
    </row>
    <row r="70" spans="1:13" x14ac:dyDescent="0.25">
      <c r="A70" t="s">
        <v>232</v>
      </c>
      <c r="C70" s="1">
        <v>45218</v>
      </c>
      <c r="D70" s="2">
        <v>150</v>
      </c>
      <c r="E70" t="s">
        <v>9</v>
      </c>
      <c r="G70" t="s">
        <v>301</v>
      </c>
      <c r="I70" s="2">
        <f t="shared" si="3"/>
        <v>208104.56999999992</v>
      </c>
      <c r="J70" t="s">
        <v>10</v>
      </c>
      <c r="K70">
        <v>3120</v>
      </c>
      <c r="L70" s="120" t="str">
        <f t="shared" si="4"/>
        <v>Startavgifter</v>
      </c>
      <c r="M70" s="11" t="s">
        <v>25</v>
      </c>
    </row>
    <row r="71" spans="1:13" x14ac:dyDescent="0.25">
      <c r="A71" t="s">
        <v>232</v>
      </c>
      <c r="C71" s="1">
        <v>45222</v>
      </c>
      <c r="D71" s="2">
        <v>1200</v>
      </c>
      <c r="E71" t="s">
        <v>9</v>
      </c>
      <c r="G71" t="s">
        <v>324</v>
      </c>
      <c r="I71" s="2">
        <f t="shared" si="3"/>
        <v>209304.56999999992</v>
      </c>
      <c r="J71" t="s">
        <v>10</v>
      </c>
      <c r="K71">
        <v>3120</v>
      </c>
      <c r="L71" s="120" t="str">
        <f t="shared" si="4"/>
        <v>Startavgifter</v>
      </c>
      <c r="M71" s="11" t="s">
        <v>25</v>
      </c>
    </row>
    <row r="72" spans="1:13" x14ac:dyDescent="0.25">
      <c r="A72" t="s">
        <v>232</v>
      </c>
      <c r="C72" s="1">
        <v>45222</v>
      </c>
      <c r="D72" s="2">
        <v>1200</v>
      </c>
      <c r="E72" t="s">
        <v>9</v>
      </c>
      <c r="G72" t="s">
        <v>170</v>
      </c>
      <c r="I72" s="2">
        <f t="shared" si="3"/>
        <v>210504.56999999992</v>
      </c>
      <c r="J72" t="s">
        <v>10</v>
      </c>
      <c r="K72">
        <v>3120</v>
      </c>
      <c r="L72" s="120" t="str">
        <f t="shared" si="4"/>
        <v>Startavgifter</v>
      </c>
      <c r="M72" s="11" t="s">
        <v>25</v>
      </c>
    </row>
    <row r="73" spans="1:13" x14ac:dyDescent="0.25">
      <c r="A73" t="s">
        <v>232</v>
      </c>
      <c r="C73" s="1">
        <v>45222</v>
      </c>
      <c r="D73" s="2">
        <v>-800</v>
      </c>
      <c r="F73" t="s">
        <v>18</v>
      </c>
      <c r="G73" t="s">
        <v>325</v>
      </c>
      <c r="I73" s="2">
        <f t="shared" si="3"/>
        <v>209704.56999999992</v>
      </c>
      <c r="J73" t="s">
        <v>323</v>
      </c>
      <c r="K73">
        <v>3120</v>
      </c>
      <c r="L73" s="120" t="str">
        <f t="shared" si="4"/>
        <v>Startavgifter</v>
      </c>
      <c r="M73" s="11" t="s">
        <v>83</v>
      </c>
    </row>
    <row r="74" spans="1:13" x14ac:dyDescent="0.25">
      <c r="A74" t="s">
        <v>232</v>
      </c>
      <c r="C74" s="1">
        <v>45223</v>
      </c>
      <c r="D74" s="2">
        <v>600</v>
      </c>
      <c r="E74" t="s">
        <v>9</v>
      </c>
      <c r="G74" t="s">
        <v>36</v>
      </c>
      <c r="I74" s="2">
        <f t="shared" si="3"/>
        <v>210304.56999999992</v>
      </c>
      <c r="J74" t="s">
        <v>10</v>
      </c>
      <c r="K74">
        <v>3120</v>
      </c>
      <c r="L74" s="120" t="str">
        <f t="shared" si="4"/>
        <v>Startavgifter</v>
      </c>
      <c r="M74" s="11" t="s">
        <v>25</v>
      </c>
    </row>
    <row r="75" spans="1:13" x14ac:dyDescent="0.25">
      <c r="A75" t="s">
        <v>232</v>
      </c>
      <c r="C75" s="1">
        <v>45223</v>
      </c>
      <c r="D75" s="2">
        <v>300</v>
      </c>
      <c r="E75" t="s">
        <v>9</v>
      </c>
      <c r="G75" t="s">
        <v>36</v>
      </c>
      <c r="I75" s="2">
        <f t="shared" si="3"/>
        <v>210604.56999999992</v>
      </c>
      <c r="J75" t="s">
        <v>10</v>
      </c>
      <c r="K75">
        <v>3120</v>
      </c>
      <c r="L75" s="120" t="str">
        <f t="shared" si="4"/>
        <v>Startavgifter</v>
      </c>
      <c r="M75" s="11" t="s">
        <v>25</v>
      </c>
    </row>
    <row r="76" spans="1:13" x14ac:dyDescent="0.25">
      <c r="A76" t="s">
        <v>232</v>
      </c>
      <c r="C76" s="1">
        <v>45223</v>
      </c>
      <c r="D76" s="2">
        <v>150</v>
      </c>
      <c r="E76" t="s">
        <v>9</v>
      </c>
      <c r="G76" t="s">
        <v>36</v>
      </c>
      <c r="I76" s="2">
        <f t="shared" si="3"/>
        <v>210754.56999999992</v>
      </c>
      <c r="J76" t="s">
        <v>10</v>
      </c>
      <c r="K76">
        <v>3120</v>
      </c>
      <c r="L76" s="120" t="str">
        <f t="shared" si="4"/>
        <v>Startavgifter</v>
      </c>
      <c r="M76" s="11" t="s">
        <v>25</v>
      </c>
    </row>
    <row r="77" spans="1:13" x14ac:dyDescent="0.25">
      <c r="A77" t="s">
        <v>232</v>
      </c>
      <c r="C77" s="1">
        <v>45223</v>
      </c>
      <c r="D77" s="2">
        <v>1200</v>
      </c>
      <c r="E77" t="s">
        <v>9</v>
      </c>
      <c r="G77" t="s">
        <v>326</v>
      </c>
      <c r="I77" s="2">
        <f t="shared" si="3"/>
        <v>211954.56999999992</v>
      </c>
      <c r="J77" t="s">
        <v>10</v>
      </c>
      <c r="K77">
        <v>3120</v>
      </c>
      <c r="L77" s="120" t="str">
        <f t="shared" ref="L77:L82" si="5">IF(ISERROR(VLOOKUP(K77,kontoplan,2,FALSE)),0,VLOOKUP(K77,kontoplan,2,FALSE))</f>
        <v>Startavgifter</v>
      </c>
      <c r="M77" s="11" t="s">
        <v>25</v>
      </c>
    </row>
    <row r="78" spans="1:13" x14ac:dyDescent="0.25">
      <c r="A78" t="s">
        <v>232</v>
      </c>
      <c r="C78" s="1">
        <v>45223</v>
      </c>
      <c r="D78" s="2">
        <v>1050</v>
      </c>
      <c r="E78" t="s">
        <v>9</v>
      </c>
      <c r="G78" t="s">
        <v>15</v>
      </c>
      <c r="I78" s="2">
        <f t="shared" si="3"/>
        <v>213004.56999999992</v>
      </c>
      <c r="J78" t="s">
        <v>10</v>
      </c>
      <c r="K78">
        <v>3120</v>
      </c>
      <c r="L78" s="120" t="str">
        <f t="shared" si="5"/>
        <v>Startavgifter</v>
      </c>
      <c r="M78" s="11" t="s">
        <v>25</v>
      </c>
    </row>
    <row r="79" spans="1:13" x14ac:dyDescent="0.25">
      <c r="A79" t="s">
        <v>232</v>
      </c>
      <c r="C79" s="1">
        <v>45223</v>
      </c>
      <c r="D79" s="2">
        <v>600</v>
      </c>
      <c r="E79" t="s">
        <v>9</v>
      </c>
      <c r="G79" t="s">
        <v>327</v>
      </c>
      <c r="I79" s="2">
        <f t="shared" si="3"/>
        <v>213604.56999999992</v>
      </c>
      <c r="J79" t="s">
        <v>10</v>
      </c>
      <c r="K79">
        <v>3120</v>
      </c>
      <c r="L79" s="120" t="str">
        <f t="shared" si="5"/>
        <v>Startavgifter</v>
      </c>
      <c r="M79" s="11" t="s">
        <v>25</v>
      </c>
    </row>
    <row r="80" spans="1:13" x14ac:dyDescent="0.25">
      <c r="A80" t="s">
        <v>232</v>
      </c>
      <c r="C80" s="1">
        <v>45223</v>
      </c>
      <c r="D80" s="2">
        <v>-150</v>
      </c>
      <c r="F80" t="s">
        <v>18</v>
      </c>
      <c r="G80" t="s">
        <v>301</v>
      </c>
      <c r="I80" s="2">
        <f t="shared" si="3"/>
        <v>213454.56999999992</v>
      </c>
      <c r="J80" t="s">
        <v>323</v>
      </c>
      <c r="K80">
        <v>3120</v>
      </c>
      <c r="L80" s="120" t="str">
        <f t="shared" si="5"/>
        <v>Startavgifter</v>
      </c>
      <c r="M80" s="11" t="s">
        <v>25</v>
      </c>
    </row>
    <row r="81" spans="1:13" x14ac:dyDescent="0.25">
      <c r="A81" t="s">
        <v>232</v>
      </c>
      <c r="C81" s="1">
        <v>45224</v>
      </c>
      <c r="D81" s="2">
        <v>1200</v>
      </c>
      <c r="E81" t="s">
        <v>9</v>
      </c>
      <c r="G81" t="s">
        <v>328</v>
      </c>
      <c r="I81" s="2">
        <f t="shared" si="3"/>
        <v>214654.56999999992</v>
      </c>
      <c r="J81" t="s">
        <v>10</v>
      </c>
      <c r="K81">
        <v>3120</v>
      </c>
      <c r="L81" s="120" t="str">
        <f t="shared" si="5"/>
        <v>Startavgifter</v>
      </c>
      <c r="M81" s="11" t="s">
        <v>25</v>
      </c>
    </row>
    <row r="82" spans="1:13" x14ac:dyDescent="0.25">
      <c r="A82" t="s">
        <v>232</v>
      </c>
      <c r="C82" s="1">
        <v>45224</v>
      </c>
      <c r="D82" s="2">
        <v>150</v>
      </c>
      <c r="E82" t="s">
        <v>9</v>
      </c>
      <c r="G82" t="s">
        <v>329</v>
      </c>
      <c r="I82" s="2">
        <f t="shared" si="3"/>
        <v>214804.56999999992</v>
      </c>
      <c r="J82" t="s">
        <v>10</v>
      </c>
      <c r="K82">
        <v>3120</v>
      </c>
      <c r="L82" s="120" t="str">
        <f t="shared" si="5"/>
        <v>Startavgifter</v>
      </c>
      <c r="M82" s="11" t="s">
        <v>25</v>
      </c>
    </row>
    <row r="83" spans="1:13" x14ac:dyDescent="0.25">
      <c r="A83" t="s">
        <v>232</v>
      </c>
      <c r="C83" s="1">
        <v>45224</v>
      </c>
      <c r="D83" s="2">
        <v>910</v>
      </c>
      <c r="E83" t="s">
        <v>9</v>
      </c>
      <c r="G83" t="s">
        <v>330</v>
      </c>
      <c r="I83" s="2">
        <f t="shared" si="3"/>
        <v>215714.56999999992</v>
      </c>
      <c r="J83" t="s">
        <v>10</v>
      </c>
      <c r="K83">
        <v>3120</v>
      </c>
      <c r="L83" s="120" t="str">
        <f t="shared" ref="L83" si="6">IF(ISERROR(VLOOKUP(K83,kontoplan,2,FALSE)),0,VLOOKUP(K83,kontoplan,2,FALSE))</f>
        <v>Startavgifter</v>
      </c>
      <c r="M83" s="11" t="s">
        <v>25</v>
      </c>
    </row>
    <row r="84" spans="1:13" x14ac:dyDescent="0.25">
      <c r="A84" t="s">
        <v>232</v>
      </c>
      <c r="C84" s="1">
        <v>45224</v>
      </c>
      <c r="D84" s="2">
        <v>-10</v>
      </c>
      <c r="F84" t="s">
        <v>18</v>
      </c>
      <c r="G84" t="s">
        <v>330</v>
      </c>
      <c r="I84" s="2">
        <f t="shared" si="3"/>
        <v>215704.56999999992</v>
      </c>
      <c r="J84" t="s">
        <v>323</v>
      </c>
      <c r="K84">
        <v>3120</v>
      </c>
      <c r="L84" s="120" t="str">
        <f t="shared" ref="L84" si="7">IF(ISERROR(VLOOKUP(K84,kontoplan,2,FALSE)),0,VLOOKUP(K84,kontoplan,2,FALSE))</f>
        <v>Startavgifter</v>
      </c>
      <c r="M84" s="11" t="s">
        <v>25</v>
      </c>
    </row>
    <row r="85" spans="1:13" x14ac:dyDescent="0.25">
      <c r="A85" t="s">
        <v>232</v>
      </c>
      <c r="C85" s="1">
        <v>45225</v>
      </c>
      <c r="D85" s="2">
        <v>1200</v>
      </c>
      <c r="E85" t="s">
        <v>9</v>
      </c>
      <c r="G85" t="s">
        <v>331</v>
      </c>
      <c r="I85" s="2">
        <f t="shared" si="3"/>
        <v>216904.56999999992</v>
      </c>
      <c r="J85" t="s">
        <v>10</v>
      </c>
      <c r="K85">
        <v>3120</v>
      </c>
      <c r="L85" s="120" t="str">
        <f t="shared" ref="L85:L86" si="8">IF(ISERROR(VLOOKUP(K85,kontoplan,2,FALSE)),0,VLOOKUP(K85,kontoplan,2,FALSE))</f>
        <v>Startavgifter</v>
      </c>
      <c r="M85" s="11" t="s">
        <v>25</v>
      </c>
    </row>
    <row r="86" spans="1:13" x14ac:dyDescent="0.25">
      <c r="A86" t="s">
        <v>232</v>
      </c>
      <c r="C86" s="1">
        <v>45226</v>
      </c>
      <c r="D86" s="2">
        <v>450</v>
      </c>
      <c r="E86" t="s">
        <v>9</v>
      </c>
      <c r="G86" t="s">
        <v>332</v>
      </c>
      <c r="I86" s="2">
        <f t="shared" si="3"/>
        <v>217354.56999999992</v>
      </c>
      <c r="J86" t="s">
        <v>10</v>
      </c>
      <c r="K86">
        <v>3120</v>
      </c>
      <c r="L86" s="120" t="str">
        <f t="shared" si="8"/>
        <v>Startavgifter</v>
      </c>
      <c r="M86" s="11" t="s">
        <v>25</v>
      </c>
    </row>
    <row r="87" spans="1:13" x14ac:dyDescent="0.25">
      <c r="A87" t="s">
        <v>232</v>
      </c>
      <c r="C87" s="1">
        <v>45229</v>
      </c>
      <c r="D87" s="2">
        <v>300</v>
      </c>
      <c r="E87" t="s">
        <v>333</v>
      </c>
      <c r="G87" t="s">
        <v>334</v>
      </c>
      <c r="I87" s="2">
        <f t="shared" si="3"/>
        <v>217654.56999999992</v>
      </c>
      <c r="J87" t="s">
        <v>10</v>
      </c>
      <c r="K87">
        <v>3120</v>
      </c>
      <c r="L87" s="120" t="str">
        <f t="shared" ref="L87:L91" si="9">IF(ISERROR(VLOOKUP(K87,kontoplan,2,FALSE)),0,VLOOKUP(K87,kontoplan,2,FALSE))</f>
        <v>Startavgifter</v>
      </c>
      <c r="M87" s="11" t="s">
        <v>25</v>
      </c>
    </row>
    <row r="88" spans="1:13" x14ac:dyDescent="0.25">
      <c r="A88" t="s">
        <v>232</v>
      </c>
      <c r="C88" s="1">
        <v>45229</v>
      </c>
      <c r="D88" s="2">
        <v>600</v>
      </c>
      <c r="E88" t="s">
        <v>333</v>
      </c>
      <c r="G88" t="s">
        <v>335</v>
      </c>
      <c r="I88" s="2">
        <f t="shared" ref="I88:I91" si="10">SUM(I87,D88)</f>
        <v>218254.56999999992</v>
      </c>
      <c r="J88" t="s">
        <v>10</v>
      </c>
      <c r="K88">
        <v>3120</v>
      </c>
      <c r="L88" s="120" t="str">
        <f t="shared" si="9"/>
        <v>Startavgifter</v>
      </c>
      <c r="M88" s="11" t="s">
        <v>25</v>
      </c>
    </row>
    <row r="89" spans="1:13" x14ac:dyDescent="0.25">
      <c r="A89" t="s">
        <v>232</v>
      </c>
      <c r="C89" s="1">
        <v>45230</v>
      </c>
      <c r="D89" s="2">
        <v>-1000</v>
      </c>
      <c r="F89" t="s">
        <v>17</v>
      </c>
      <c r="G89" t="s">
        <v>16</v>
      </c>
      <c r="I89" s="2">
        <f t="shared" si="10"/>
        <v>217254.56999999992</v>
      </c>
      <c r="J89" t="s">
        <v>187</v>
      </c>
      <c r="K89">
        <v>5010</v>
      </c>
      <c r="L89" s="120" t="str">
        <f t="shared" si="9"/>
        <v>Lokalhyra</v>
      </c>
      <c r="M89" s="11" t="s">
        <v>83</v>
      </c>
    </row>
    <row r="90" spans="1:13" x14ac:dyDescent="0.25">
      <c r="A90" t="s">
        <v>232</v>
      </c>
      <c r="C90" s="1">
        <v>45230</v>
      </c>
      <c r="D90" s="2">
        <v>-1000</v>
      </c>
      <c r="F90" t="s">
        <v>17</v>
      </c>
      <c r="G90" t="s">
        <v>16</v>
      </c>
      <c r="I90" s="2">
        <f t="shared" si="10"/>
        <v>216254.56999999992</v>
      </c>
      <c r="J90" t="s">
        <v>187</v>
      </c>
      <c r="K90">
        <v>5010</v>
      </c>
      <c r="L90" s="120" t="str">
        <f t="shared" si="9"/>
        <v>Lokalhyra</v>
      </c>
      <c r="M90" s="11" t="s">
        <v>228</v>
      </c>
    </row>
    <row r="91" spans="1:13" x14ac:dyDescent="0.25">
      <c r="A91" t="s">
        <v>232</v>
      </c>
      <c r="C91" s="1">
        <v>45230</v>
      </c>
      <c r="D91" s="2">
        <v>-1088</v>
      </c>
      <c r="F91" t="s">
        <v>17</v>
      </c>
      <c r="G91" t="s">
        <v>16</v>
      </c>
      <c r="I91" s="2">
        <f t="shared" si="10"/>
        <v>215166.56999999992</v>
      </c>
      <c r="J91" t="s">
        <v>187</v>
      </c>
      <c r="K91">
        <v>4182</v>
      </c>
      <c r="L91" s="120" t="str">
        <f t="shared" si="9"/>
        <v>Brickläggning</v>
      </c>
      <c r="M91" s="11" t="s">
        <v>228</v>
      </c>
    </row>
    <row r="92" spans="1:13" x14ac:dyDescent="0.25">
      <c r="A92" s="27" t="s">
        <v>232</v>
      </c>
      <c r="B92" s="76"/>
      <c r="C92" s="27">
        <v>45230</v>
      </c>
      <c r="D92" s="28">
        <f>SUM(D22:D91)</f>
        <v>16116</v>
      </c>
      <c r="E92" s="29"/>
      <c r="F92" s="29"/>
      <c r="G92" s="29"/>
      <c r="H92" s="29" t="s">
        <v>92</v>
      </c>
      <c r="I92" s="28"/>
      <c r="J92" s="29" t="s">
        <v>93</v>
      </c>
      <c r="K92" s="29">
        <v>1920</v>
      </c>
      <c r="L92" s="118" t="str">
        <f t="shared" ref="L92:L125" si="11">IF(ISERROR(VLOOKUP(K92,kontoplan,2,FALSE)),0,VLOOKUP(K92,kontoplan,2,FALSE))</f>
        <v>Bank, Plusgiro</v>
      </c>
      <c r="M92" s="158" t="s">
        <v>91</v>
      </c>
    </row>
    <row r="93" spans="1:13" x14ac:dyDescent="0.25">
      <c r="A93" t="s">
        <v>232</v>
      </c>
      <c r="C93" s="1">
        <v>45231</v>
      </c>
      <c r="D93" s="2">
        <v>1050</v>
      </c>
      <c r="E93" t="s">
        <v>9</v>
      </c>
      <c r="G93" t="s">
        <v>167</v>
      </c>
      <c r="I93" s="2">
        <f>SUM(I91,D93)</f>
        <v>216216.56999999992</v>
      </c>
      <c r="J93" t="s">
        <v>10</v>
      </c>
      <c r="K93">
        <v>3120</v>
      </c>
      <c r="L93" s="120" t="str">
        <f t="shared" si="11"/>
        <v>Startavgifter</v>
      </c>
      <c r="M93" s="11" t="s">
        <v>25</v>
      </c>
    </row>
    <row r="94" spans="1:13" x14ac:dyDescent="0.25">
      <c r="A94" t="s">
        <v>232</v>
      </c>
      <c r="C94" s="1">
        <v>45231</v>
      </c>
      <c r="D94" s="2">
        <v>75</v>
      </c>
      <c r="E94" t="s">
        <v>9</v>
      </c>
      <c r="G94" t="s">
        <v>34</v>
      </c>
      <c r="I94" s="2">
        <f t="shared" ref="I94:I116" si="12">SUM(I93,D94)</f>
        <v>216291.56999999992</v>
      </c>
      <c r="J94" t="s">
        <v>10</v>
      </c>
      <c r="K94">
        <v>3120</v>
      </c>
      <c r="L94" s="120" t="str">
        <f t="shared" ref="L94:L96" si="13">IF(ISERROR(VLOOKUP(K94,kontoplan,2,FALSE)),0,VLOOKUP(K94,kontoplan,2,FALSE))</f>
        <v>Startavgifter</v>
      </c>
      <c r="M94" s="11" t="s">
        <v>25</v>
      </c>
    </row>
    <row r="95" spans="1:13" x14ac:dyDescent="0.25">
      <c r="A95" t="s">
        <v>232</v>
      </c>
      <c r="C95" s="1">
        <v>45231</v>
      </c>
      <c r="D95" s="2">
        <v>-8</v>
      </c>
      <c r="G95" t="s">
        <v>8</v>
      </c>
      <c r="H95">
        <v>1233549979</v>
      </c>
      <c r="I95" s="2">
        <f t="shared" si="12"/>
        <v>216283.56999999992</v>
      </c>
      <c r="J95" t="s">
        <v>109</v>
      </c>
      <c r="K95">
        <v>6571</v>
      </c>
      <c r="L95" s="120" t="str">
        <f t="shared" ref="L95" si="14">IF(ISERROR(VLOOKUP(K95,kontoplan,2,FALSE)),0,VLOOKUP(K95,kontoplan,2,FALSE))</f>
        <v>Swish-kostnader</v>
      </c>
      <c r="M95" s="11" t="s">
        <v>33</v>
      </c>
    </row>
    <row r="96" spans="1:13" x14ac:dyDescent="0.25">
      <c r="A96" t="s">
        <v>232</v>
      </c>
      <c r="C96" s="1">
        <v>45231</v>
      </c>
      <c r="D96" s="2">
        <v>-106</v>
      </c>
      <c r="G96" t="s">
        <v>8</v>
      </c>
      <c r="H96">
        <v>1233549979</v>
      </c>
      <c r="I96" s="2">
        <f t="shared" si="12"/>
        <v>216177.56999999992</v>
      </c>
      <c r="J96" t="s">
        <v>109</v>
      </c>
      <c r="K96">
        <v>6571</v>
      </c>
      <c r="L96" s="120" t="str">
        <f t="shared" si="13"/>
        <v>Swish-kostnader</v>
      </c>
      <c r="M96" s="11" t="s">
        <v>33</v>
      </c>
    </row>
    <row r="97" spans="1:13" x14ac:dyDescent="0.25">
      <c r="A97" t="s">
        <v>232</v>
      </c>
      <c r="C97" s="1">
        <v>45232</v>
      </c>
      <c r="D97" s="2">
        <v>900</v>
      </c>
      <c r="E97" t="s">
        <v>9</v>
      </c>
      <c r="G97" t="s">
        <v>336</v>
      </c>
      <c r="I97" s="2">
        <f t="shared" si="12"/>
        <v>217077.56999999992</v>
      </c>
      <c r="J97" t="s">
        <v>10</v>
      </c>
      <c r="K97">
        <v>3120</v>
      </c>
      <c r="L97" s="120" t="str">
        <f t="shared" ref="L97:L113" si="15">IF(ISERROR(VLOOKUP(K97,kontoplan,2,FALSE)),0,VLOOKUP(K97,kontoplan,2,FALSE))</f>
        <v>Startavgifter</v>
      </c>
      <c r="M97" s="11" t="s">
        <v>25</v>
      </c>
    </row>
    <row r="98" spans="1:13" x14ac:dyDescent="0.25">
      <c r="A98" t="s">
        <v>232</v>
      </c>
      <c r="B98"/>
      <c r="C98" s="1">
        <v>45233</v>
      </c>
      <c r="D98" s="2">
        <v>150</v>
      </c>
      <c r="E98" t="s">
        <v>12</v>
      </c>
      <c r="G98" t="s">
        <v>337</v>
      </c>
      <c r="I98" s="2">
        <f t="shared" si="12"/>
        <v>217227.56999999992</v>
      </c>
      <c r="J98" t="s">
        <v>10</v>
      </c>
      <c r="K98">
        <v>3120</v>
      </c>
      <c r="L98" s="120" t="str">
        <f t="shared" ref="L98" si="16">IF(ISERROR(VLOOKUP(K98,kontoplan,2,FALSE)),0,VLOOKUP(K98,kontoplan,2,FALSE))</f>
        <v>Startavgifter</v>
      </c>
      <c r="M98" s="11" t="s">
        <v>25</v>
      </c>
    </row>
    <row r="99" spans="1:13" x14ac:dyDescent="0.25">
      <c r="A99" t="s">
        <v>232</v>
      </c>
      <c r="B99"/>
      <c r="C99" s="1">
        <v>45233</v>
      </c>
      <c r="D99" s="2">
        <v>-3.7</v>
      </c>
      <c r="G99" t="s">
        <v>119</v>
      </c>
      <c r="H99">
        <v>1233549979</v>
      </c>
      <c r="I99" s="2">
        <f t="shared" si="12"/>
        <v>217223.86999999991</v>
      </c>
      <c r="J99" t="s">
        <v>109</v>
      </c>
      <c r="K99">
        <v>6571</v>
      </c>
      <c r="L99" s="120" t="str">
        <f t="shared" si="15"/>
        <v>Swish-kostnader</v>
      </c>
      <c r="M99" s="11" t="s">
        <v>33</v>
      </c>
    </row>
    <row r="100" spans="1:13" x14ac:dyDescent="0.25">
      <c r="A100" t="s">
        <v>232</v>
      </c>
      <c r="B100"/>
      <c r="C100" s="1">
        <v>45233</v>
      </c>
      <c r="D100" s="2">
        <v>-450</v>
      </c>
      <c r="F100" t="s">
        <v>18</v>
      </c>
      <c r="G100" t="s">
        <v>338</v>
      </c>
      <c r="H100" t="s">
        <v>339</v>
      </c>
      <c r="I100" s="2">
        <f t="shared" si="12"/>
        <v>216773.86999999991</v>
      </c>
      <c r="J100" t="s">
        <v>10</v>
      </c>
      <c r="K100">
        <v>3120</v>
      </c>
      <c r="L100" s="120" t="str">
        <f t="shared" ref="L100:L102" si="17">IF(ISERROR(VLOOKUP(K100,kontoplan,2,FALSE)),0,VLOOKUP(K100,kontoplan,2,FALSE))</f>
        <v>Startavgifter</v>
      </c>
      <c r="M100" s="11" t="s">
        <v>25</v>
      </c>
    </row>
    <row r="101" spans="1:13" x14ac:dyDescent="0.25">
      <c r="A101" t="s">
        <v>232</v>
      </c>
      <c r="B101"/>
      <c r="C101" s="1">
        <v>45236</v>
      </c>
      <c r="D101" s="2">
        <v>150</v>
      </c>
      <c r="E101" t="s">
        <v>9</v>
      </c>
      <c r="G101" t="s">
        <v>160</v>
      </c>
      <c r="I101" s="2">
        <f t="shared" si="12"/>
        <v>216923.86999999991</v>
      </c>
      <c r="J101" t="s">
        <v>10</v>
      </c>
      <c r="K101">
        <v>3120</v>
      </c>
      <c r="L101" s="120" t="str">
        <f t="shared" si="17"/>
        <v>Startavgifter</v>
      </c>
      <c r="M101" s="11" t="s">
        <v>25</v>
      </c>
    </row>
    <row r="102" spans="1:13" x14ac:dyDescent="0.25">
      <c r="A102" t="s">
        <v>232</v>
      </c>
      <c r="B102"/>
      <c r="C102" s="1">
        <v>45236</v>
      </c>
      <c r="D102" s="2">
        <v>75</v>
      </c>
      <c r="E102" t="s">
        <v>9</v>
      </c>
      <c r="G102" t="s">
        <v>340</v>
      </c>
      <c r="I102" s="2">
        <f t="shared" si="12"/>
        <v>216998.86999999991</v>
      </c>
      <c r="J102" t="s">
        <v>10</v>
      </c>
      <c r="K102">
        <v>3120</v>
      </c>
      <c r="L102" s="120" t="str">
        <f t="shared" si="17"/>
        <v>Startavgifter</v>
      </c>
      <c r="M102" s="11" t="s">
        <v>25</v>
      </c>
    </row>
    <row r="103" spans="1:13" x14ac:dyDescent="0.25">
      <c r="A103" t="s">
        <v>232</v>
      </c>
      <c r="B103"/>
      <c r="C103" s="1">
        <v>45238</v>
      </c>
      <c r="D103" s="2">
        <v>-800</v>
      </c>
      <c r="F103" t="s">
        <v>341</v>
      </c>
      <c r="G103" t="s">
        <v>32</v>
      </c>
      <c r="H103" t="s">
        <v>342</v>
      </c>
      <c r="I103" s="2">
        <f t="shared" si="12"/>
        <v>216198.86999999991</v>
      </c>
      <c r="J103" t="s">
        <v>187</v>
      </c>
      <c r="K103">
        <v>4140</v>
      </c>
      <c r="L103" s="120" t="str">
        <f t="shared" ref="L103:L105" si="18">IF(ISERROR(VLOOKUP(K103,kontoplan,2,FALSE)),0,VLOOKUP(K103,kontoplan,2,FALSE))</f>
        <v>Priser/Blommor etc.</v>
      </c>
      <c r="M103" s="11" t="s">
        <v>25</v>
      </c>
    </row>
    <row r="104" spans="1:13" x14ac:dyDescent="0.25">
      <c r="A104" t="s">
        <v>232</v>
      </c>
      <c r="B104"/>
      <c r="C104" s="1">
        <v>45238</v>
      </c>
      <c r="D104" s="2">
        <v>-4172</v>
      </c>
      <c r="F104" t="s">
        <v>319</v>
      </c>
      <c r="G104" t="s">
        <v>343</v>
      </c>
      <c r="H104" t="s">
        <v>344</v>
      </c>
      <c r="I104" s="2">
        <f t="shared" si="12"/>
        <v>212026.86999999991</v>
      </c>
      <c r="J104" t="s">
        <v>187</v>
      </c>
      <c r="K104">
        <v>4182</v>
      </c>
      <c r="L104" s="120" t="str">
        <f t="shared" si="18"/>
        <v>Brickläggning</v>
      </c>
      <c r="M104" s="11" t="s">
        <v>25</v>
      </c>
    </row>
    <row r="105" spans="1:13" x14ac:dyDescent="0.25">
      <c r="A105" t="s">
        <v>232</v>
      </c>
      <c r="B105"/>
      <c r="C105" s="1">
        <v>45238</v>
      </c>
      <c r="D105" s="2">
        <v>-13897.2</v>
      </c>
      <c r="F105" s="159">
        <v>816610730795838</v>
      </c>
      <c r="G105" t="s">
        <v>174</v>
      </c>
      <c r="H105" t="s">
        <v>345</v>
      </c>
      <c r="I105" s="2">
        <f t="shared" si="12"/>
        <v>198129.6699999999</v>
      </c>
      <c r="J105" t="s">
        <v>187</v>
      </c>
      <c r="K105">
        <v>4140</v>
      </c>
      <c r="L105" s="120" t="str">
        <f t="shared" si="18"/>
        <v>Priser/Blommor etc.</v>
      </c>
      <c r="M105" s="11" t="s">
        <v>25</v>
      </c>
    </row>
    <row r="106" spans="1:13" x14ac:dyDescent="0.25">
      <c r="A106" t="s">
        <v>232</v>
      </c>
      <c r="B106"/>
      <c r="C106" s="1">
        <v>45239</v>
      </c>
      <c r="D106" s="2">
        <v>-232</v>
      </c>
      <c r="F106" t="s">
        <v>125</v>
      </c>
      <c r="G106" t="s">
        <v>126</v>
      </c>
      <c r="H106" t="s">
        <v>346</v>
      </c>
      <c r="I106" s="2">
        <f t="shared" si="12"/>
        <v>197897.6699999999</v>
      </c>
      <c r="J106" t="s">
        <v>187</v>
      </c>
      <c r="K106">
        <v>7900</v>
      </c>
      <c r="L106" s="120">
        <f t="shared" si="15"/>
        <v>0</v>
      </c>
      <c r="M106" s="11" t="s">
        <v>33</v>
      </c>
    </row>
    <row r="107" spans="1:13" x14ac:dyDescent="0.25">
      <c r="A107" t="s">
        <v>232</v>
      </c>
      <c r="B107"/>
      <c r="C107" s="1">
        <v>45239</v>
      </c>
      <c r="D107" s="2">
        <v>-2000</v>
      </c>
      <c r="F107" t="s">
        <v>173</v>
      </c>
      <c r="G107" t="s">
        <v>117</v>
      </c>
      <c r="H107" t="s">
        <v>347</v>
      </c>
      <c r="I107" s="2">
        <f t="shared" si="12"/>
        <v>195897.6699999999</v>
      </c>
      <c r="J107" t="s">
        <v>187</v>
      </c>
      <c r="K107">
        <v>4199</v>
      </c>
      <c r="L107" s="120" t="str">
        <f t="shared" si="15"/>
        <v>Juniorstöd</v>
      </c>
      <c r="M107" s="11" t="s">
        <v>33</v>
      </c>
    </row>
    <row r="108" spans="1:13" x14ac:dyDescent="0.25">
      <c r="A108" t="s">
        <v>232</v>
      </c>
      <c r="B108"/>
      <c r="C108" s="1">
        <v>45239</v>
      </c>
      <c r="D108" s="2">
        <v>-600</v>
      </c>
      <c r="F108" t="s">
        <v>173</v>
      </c>
      <c r="G108" t="s">
        <v>117</v>
      </c>
      <c r="H108" t="s">
        <v>348</v>
      </c>
      <c r="I108" s="2">
        <f t="shared" si="12"/>
        <v>195297.6699999999</v>
      </c>
      <c r="J108" t="s">
        <v>187</v>
      </c>
      <c r="K108">
        <v>5010</v>
      </c>
      <c r="L108" s="120" t="str">
        <f t="shared" si="15"/>
        <v>Lokalhyra</v>
      </c>
      <c r="M108" s="11" t="s">
        <v>29</v>
      </c>
    </row>
    <row r="109" spans="1:13" x14ac:dyDescent="0.25">
      <c r="A109" t="s">
        <v>232</v>
      </c>
      <c r="B109"/>
      <c r="C109" s="1">
        <v>45239</v>
      </c>
      <c r="D109" s="2">
        <v>-540</v>
      </c>
      <c r="F109" t="s">
        <v>173</v>
      </c>
      <c r="G109" t="s">
        <v>117</v>
      </c>
      <c r="H109" t="s">
        <v>348</v>
      </c>
      <c r="I109" s="2">
        <f t="shared" si="12"/>
        <v>194757.6699999999</v>
      </c>
      <c r="J109" t="s">
        <v>187</v>
      </c>
      <c r="K109">
        <v>4182</v>
      </c>
      <c r="L109" s="120" t="str">
        <f t="shared" ref="L109:L110" si="19">IF(ISERROR(VLOOKUP(K109,kontoplan,2,FALSE)),0,VLOOKUP(K109,kontoplan,2,FALSE))</f>
        <v>Brickläggning</v>
      </c>
      <c r="M109" s="11" t="s">
        <v>29</v>
      </c>
    </row>
    <row r="110" spans="1:13" x14ac:dyDescent="0.25">
      <c r="A110" t="s">
        <v>232</v>
      </c>
      <c r="B110"/>
      <c r="C110" s="1">
        <v>45239</v>
      </c>
      <c r="D110" s="2">
        <v>-1000</v>
      </c>
      <c r="F110" t="s">
        <v>173</v>
      </c>
      <c r="G110" t="s">
        <v>117</v>
      </c>
      <c r="H110" t="s">
        <v>348</v>
      </c>
      <c r="I110" s="2">
        <f t="shared" si="12"/>
        <v>193757.6699999999</v>
      </c>
      <c r="J110" t="s">
        <v>187</v>
      </c>
      <c r="K110">
        <v>4180</v>
      </c>
      <c r="L110" s="120" t="str">
        <f t="shared" si="19"/>
        <v>Tävlingsledare</v>
      </c>
      <c r="M110" s="11" t="s">
        <v>29</v>
      </c>
    </row>
    <row r="111" spans="1:13" x14ac:dyDescent="0.25">
      <c r="A111" t="s">
        <v>232</v>
      </c>
      <c r="B111"/>
      <c r="C111" s="1">
        <v>45243</v>
      </c>
      <c r="D111" s="2">
        <v>-800</v>
      </c>
      <c r="F111" s="159">
        <v>81661730795838</v>
      </c>
      <c r="G111" t="s">
        <v>24</v>
      </c>
      <c r="H111" t="s">
        <v>349</v>
      </c>
      <c r="I111" s="2">
        <f t="shared" si="12"/>
        <v>192957.6699999999</v>
      </c>
      <c r="J111" t="s">
        <v>187</v>
      </c>
      <c r="K111">
        <v>7331</v>
      </c>
      <c r="L111" s="120" t="str">
        <f t="shared" si="15"/>
        <v>Reseersättning styrelsen</v>
      </c>
      <c r="M111" s="11" t="s">
        <v>33</v>
      </c>
    </row>
    <row r="112" spans="1:13" x14ac:dyDescent="0.25">
      <c r="A112" t="s">
        <v>232</v>
      </c>
      <c r="B112"/>
      <c r="C112" s="1">
        <v>45243</v>
      </c>
      <c r="D112" s="2">
        <v>-1025</v>
      </c>
      <c r="F112" t="s">
        <v>217</v>
      </c>
      <c r="G112" t="s">
        <v>214</v>
      </c>
      <c r="H112" t="s">
        <v>350</v>
      </c>
      <c r="I112" s="2">
        <f t="shared" si="12"/>
        <v>191932.6699999999</v>
      </c>
      <c r="J112" t="s">
        <v>187</v>
      </c>
      <c r="K112">
        <v>7331</v>
      </c>
      <c r="L112" s="120" t="str">
        <f t="shared" si="15"/>
        <v>Reseersättning styrelsen</v>
      </c>
      <c r="M112" s="11" t="s">
        <v>25</v>
      </c>
    </row>
    <row r="113" spans="1:13" x14ac:dyDescent="0.25">
      <c r="A113" t="s">
        <v>232</v>
      </c>
      <c r="B113"/>
      <c r="C113" s="1">
        <v>45243</v>
      </c>
      <c r="D113" s="2">
        <v>-100</v>
      </c>
      <c r="F113">
        <v>90224079362</v>
      </c>
      <c r="G113" t="s">
        <v>166</v>
      </c>
      <c r="H113" t="s">
        <v>350</v>
      </c>
      <c r="I113" s="2">
        <f t="shared" si="12"/>
        <v>191832.6699999999</v>
      </c>
      <c r="J113" t="s">
        <v>187</v>
      </c>
      <c r="K113">
        <v>7332</v>
      </c>
      <c r="L113" s="120" t="str">
        <f t="shared" si="15"/>
        <v>Reseersättning övriga</v>
      </c>
      <c r="M113" s="11" t="s">
        <v>25</v>
      </c>
    </row>
    <row r="114" spans="1:13" x14ac:dyDescent="0.25">
      <c r="A114" t="s">
        <v>232</v>
      </c>
      <c r="B114"/>
      <c r="C114" s="1">
        <v>45243</v>
      </c>
      <c r="D114" s="2">
        <v>-2000</v>
      </c>
      <c r="F114">
        <v>90224079362</v>
      </c>
      <c r="G114" t="s">
        <v>166</v>
      </c>
      <c r="H114" t="s">
        <v>350</v>
      </c>
      <c r="I114" s="2">
        <f t="shared" si="12"/>
        <v>189832.6699999999</v>
      </c>
      <c r="J114" t="s">
        <v>187</v>
      </c>
      <c r="K114">
        <v>4180</v>
      </c>
      <c r="L114" s="120" t="str">
        <f t="shared" ref="L114:L115" si="20">IF(ISERROR(VLOOKUP(K114,kontoplan,2,FALSE)),0,VLOOKUP(K114,kontoplan,2,FALSE))</f>
        <v>Tävlingsledare</v>
      </c>
      <c r="M114" s="11" t="s">
        <v>25</v>
      </c>
    </row>
    <row r="115" spans="1:13" x14ac:dyDescent="0.25">
      <c r="A115" t="s">
        <v>232</v>
      </c>
      <c r="B115"/>
      <c r="C115" s="1">
        <v>45243</v>
      </c>
      <c r="D115" s="2">
        <v>-1000</v>
      </c>
      <c r="F115" s="159">
        <v>838161733011751</v>
      </c>
      <c r="G115" t="s">
        <v>351</v>
      </c>
      <c r="H115" t="s">
        <v>350</v>
      </c>
      <c r="I115" s="2">
        <f t="shared" si="12"/>
        <v>188832.6699999999</v>
      </c>
      <c r="J115" t="s">
        <v>187</v>
      </c>
      <c r="K115">
        <v>7332</v>
      </c>
      <c r="L115" s="120" t="str">
        <f t="shared" si="20"/>
        <v>Reseersättning övriga</v>
      </c>
      <c r="M115" s="11" t="s">
        <v>25</v>
      </c>
    </row>
    <row r="116" spans="1:13" x14ac:dyDescent="0.25">
      <c r="A116" t="s">
        <v>232</v>
      </c>
      <c r="B116"/>
      <c r="C116" s="1">
        <v>45243</v>
      </c>
      <c r="D116" s="2">
        <v>-3000</v>
      </c>
      <c r="F116" s="159">
        <v>838161733011751</v>
      </c>
      <c r="G116" t="s">
        <v>351</v>
      </c>
      <c r="H116" t="s">
        <v>350</v>
      </c>
      <c r="I116" s="2">
        <f t="shared" si="12"/>
        <v>185832.6699999999</v>
      </c>
      <c r="J116" t="s">
        <v>187</v>
      </c>
      <c r="K116">
        <v>4180</v>
      </c>
      <c r="L116" s="120" t="str">
        <f t="shared" si="11"/>
        <v>Tävlingsledare</v>
      </c>
      <c r="M116" s="11" t="s">
        <v>25</v>
      </c>
    </row>
    <row r="117" spans="1:13" x14ac:dyDescent="0.25">
      <c r="A117" s="27" t="s">
        <v>232</v>
      </c>
      <c r="B117" s="76"/>
      <c r="C117" s="27">
        <v>45260</v>
      </c>
      <c r="D117" s="28">
        <f>SUM(D93:D116)</f>
        <v>-29333.9</v>
      </c>
      <c r="E117" s="29"/>
      <c r="F117" s="29"/>
      <c r="G117" s="29"/>
      <c r="H117" s="29" t="s">
        <v>92</v>
      </c>
      <c r="I117" s="28"/>
      <c r="J117" s="29" t="s">
        <v>93</v>
      </c>
      <c r="K117" s="29">
        <v>1920</v>
      </c>
      <c r="L117" s="118" t="str">
        <f t="shared" si="11"/>
        <v>Bank, Plusgiro</v>
      </c>
      <c r="M117" s="158" t="s">
        <v>91</v>
      </c>
    </row>
    <row r="118" spans="1:13" x14ac:dyDescent="0.25">
      <c r="A118" t="s">
        <v>232</v>
      </c>
      <c r="B118"/>
      <c r="C118" s="1">
        <v>45261</v>
      </c>
      <c r="D118" s="2">
        <v>-2</v>
      </c>
      <c r="G118" t="s">
        <v>8</v>
      </c>
      <c r="H118">
        <v>1233549979</v>
      </c>
      <c r="I118" s="2">
        <f>SUM(I116,D118)</f>
        <v>185830.6699999999</v>
      </c>
      <c r="J118" t="s">
        <v>109</v>
      </c>
      <c r="K118">
        <v>6571</v>
      </c>
      <c r="L118" s="120" t="str">
        <f t="shared" si="11"/>
        <v>Swish-kostnader</v>
      </c>
      <c r="M118" s="11" t="s">
        <v>33</v>
      </c>
    </row>
    <row r="119" spans="1:13" x14ac:dyDescent="0.25">
      <c r="A119" t="s">
        <v>232</v>
      </c>
      <c r="B119"/>
      <c r="C119" s="1">
        <v>45261</v>
      </c>
      <c r="D119" s="2">
        <v>-8</v>
      </c>
      <c r="G119" t="s">
        <v>8</v>
      </c>
      <c r="H119">
        <v>1233549979</v>
      </c>
      <c r="I119" s="2">
        <f>SUM(I118,D119)</f>
        <v>185822.6699999999</v>
      </c>
      <c r="J119" t="s">
        <v>109</v>
      </c>
      <c r="K119">
        <v>6571</v>
      </c>
      <c r="L119" s="120" t="str">
        <f t="shared" si="11"/>
        <v>Swish-kostnader</v>
      </c>
      <c r="M119" s="11" t="s">
        <v>33</v>
      </c>
    </row>
    <row r="120" spans="1:13" x14ac:dyDescent="0.25">
      <c r="A120" t="s">
        <v>232</v>
      </c>
      <c r="B120"/>
      <c r="C120" s="1">
        <v>45265</v>
      </c>
      <c r="D120" s="2">
        <v>-5.55</v>
      </c>
      <c r="G120" t="s">
        <v>119</v>
      </c>
      <c r="H120">
        <v>1233549979</v>
      </c>
      <c r="I120" s="2">
        <f t="shared" ref="I120" si="21">SUM(I119,D120)</f>
        <v>185817.11999999991</v>
      </c>
      <c r="J120" t="s">
        <v>109</v>
      </c>
      <c r="K120">
        <v>6571</v>
      </c>
      <c r="L120" s="120" t="str">
        <f t="shared" si="11"/>
        <v>Swish-kostnader</v>
      </c>
      <c r="M120" s="11" t="s">
        <v>33</v>
      </c>
    </row>
    <row r="121" spans="1:13" x14ac:dyDescent="0.25">
      <c r="A121" s="27" t="s">
        <v>232</v>
      </c>
      <c r="B121" s="76"/>
      <c r="C121" s="27">
        <v>45291</v>
      </c>
      <c r="D121" s="28">
        <f>SUM(D118:D120)</f>
        <v>-15.55</v>
      </c>
      <c r="E121" s="29"/>
      <c r="F121" s="29"/>
      <c r="G121" s="29"/>
      <c r="H121" s="29" t="s">
        <v>92</v>
      </c>
      <c r="I121" s="28"/>
      <c r="J121" s="29" t="s">
        <v>93</v>
      </c>
      <c r="K121" s="29">
        <v>1920</v>
      </c>
      <c r="L121" s="118" t="str">
        <f t="shared" si="11"/>
        <v>Bank, Plusgiro</v>
      </c>
      <c r="M121" s="158" t="s">
        <v>91</v>
      </c>
    </row>
    <row r="122" spans="1:13" x14ac:dyDescent="0.25">
      <c r="A122" t="s">
        <v>232</v>
      </c>
      <c r="B122"/>
      <c r="C122" s="1">
        <v>45293</v>
      </c>
      <c r="D122" s="2">
        <v>-720</v>
      </c>
      <c r="G122" t="s">
        <v>8</v>
      </c>
      <c r="H122">
        <v>1233549979</v>
      </c>
      <c r="I122" s="2">
        <f>SUM(I120,D122)</f>
        <v>185097.11999999991</v>
      </c>
      <c r="J122" t="s">
        <v>109</v>
      </c>
      <c r="K122">
        <v>6571</v>
      </c>
      <c r="L122" s="120" t="str">
        <f t="shared" si="11"/>
        <v>Swish-kostnader</v>
      </c>
      <c r="M122" s="11" t="s">
        <v>33</v>
      </c>
    </row>
    <row r="123" spans="1:13" x14ac:dyDescent="0.25">
      <c r="A123" t="s">
        <v>232</v>
      </c>
      <c r="B123"/>
      <c r="C123" s="1">
        <v>45295</v>
      </c>
      <c r="D123" s="2">
        <v>-950</v>
      </c>
      <c r="G123" t="s">
        <v>119</v>
      </c>
      <c r="H123">
        <v>1233549979</v>
      </c>
      <c r="I123" s="2">
        <f>SUM(I122,D123)</f>
        <v>184147.11999999991</v>
      </c>
      <c r="J123" t="s">
        <v>109</v>
      </c>
      <c r="K123">
        <v>6571</v>
      </c>
      <c r="L123" s="120" t="str">
        <f t="shared" si="11"/>
        <v>Swish-kostnader</v>
      </c>
      <c r="M123" s="11" t="s">
        <v>33</v>
      </c>
    </row>
    <row r="124" spans="1:13" x14ac:dyDescent="0.25">
      <c r="A124" t="s">
        <v>232</v>
      </c>
      <c r="B124"/>
      <c r="C124" s="1">
        <v>45307</v>
      </c>
      <c r="D124" s="2">
        <v>200</v>
      </c>
      <c r="G124" t="s">
        <v>215</v>
      </c>
      <c r="H124" t="s">
        <v>111</v>
      </c>
      <c r="I124" s="2">
        <f>SUM(I123,D124)</f>
        <v>184347.11999999991</v>
      </c>
      <c r="J124" t="s">
        <v>10</v>
      </c>
      <c r="K124">
        <v>3120</v>
      </c>
      <c r="L124" s="120" t="str">
        <f t="shared" si="11"/>
        <v>Startavgifter</v>
      </c>
      <c r="M124" s="11" t="s">
        <v>81</v>
      </c>
    </row>
    <row r="125" spans="1:13" x14ac:dyDescent="0.25">
      <c r="A125" t="s">
        <v>232</v>
      </c>
      <c r="B125"/>
      <c r="C125" s="1">
        <v>45321</v>
      </c>
      <c r="D125" s="2">
        <v>-1000</v>
      </c>
      <c r="F125" t="s">
        <v>352</v>
      </c>
      <c r="G125" t="s">
        <v>353</v>
      </c>
      <c r="H125" t="s">
        <v>354</v>
      </c>
      <c r="I125" s="2">
        <f>SUM(I124,D125)</f>
        <v>183347.11999999991</v>
      </c>
      <c r="J125" t="s">
        <v>187</v>
      </c>
      <c r="K125">
        <v>4180</v>
      </c>
      <c r="L125" s="120" t="str">
        <f t="shared" si="11"/>
        <v>Tävlingsledare</v>
      </c>
      <c r="M125" s="11" t="s">
        <v>83</v>
      </c>
    </row>
    <row r="126" spans="1:13" x14ac:dyDescent="0.25">
      <c r="A126" s="27" t="s">
        <v>232</v>
      </c>
      <c r="B126" s="76"/>
      <c r="C126" s="27">
        <v>45322</v>
      </c>
      <c r="D126" s="28">
        <f>SUM(D122:D125)</f>
        <v>-2470</v>
      </c>
      <c r="E126" s="29"/>
      <c r="F126" s="29"/>
      <c r="G126" s="29"/>
      <c r="H126" s="29" t="s">
        <v>92</v>
      </c>
      <c r="I126" s="28"/>
      <c r="J126" s="29" t="s">
        <v>93</v>
      </c>
      <c r="K126" s="29">
        <v>1920</v>
      </c>
      <c r="L126" s="118" t="str">
        <f t="shared" ref="L126:L169" si="22">IF(ISERROR(VLOOKUP(K126,kontoplan,2,FALSE)),0,VLOOKUP(K126,kontoplan,2,FALSE))</f>
        <v>Bank, Plusgiro</v>
      </c>
      <c r="M126" s="158" t="s">
        <v>91</v>
      </c>
    </row>
    <row r="127" spans="1:13" x14ac:dyDescent="0.25">
      <c r="A127" t="s">
        <v>232</v>
      </c>
      <c r="B127"/>
      <c r="C127" s="1">
        <v>45323</v>
      </c>
      <c r="D127" s="2">
        <v>-2</v>
      </c>
      <c r="G127" t="s">
        <v>8</v>
      </c>
      <c r="H127">
        <v>1233549979</v>
      </c>
      <c r="I127" s="2">
        <f>SUM(I125,D127)</f>
        <v>183345.11999999991</v>
      </c>
      <c r="J127" t="s">
        <v>109</v>
      </c>
      <c r="K127">
        <v>6571</v>
      </c>
      <c r="L127" s="120" t="str">
        <f t="shared" si="22"/>
        <v>Swish-kostnader</v>
      </c>
      <c r="M127" s="11" t="s">
        <v>33</v>
      </c>
    </row>
    <row r="128" spans="1:13" x14ac:dyDescent="0.25">
      <c r="A128" t="s">
        <v>232</v>
      </c>
      <c r="B128"/>
      <c r="C128" s="1">
        <v>45327</v>
      </c>
      <c r="D128" s="2">
        <v>400</v>
      </c>
      <c r="G128" t="s">
        <v>355</v>
      </c>
      <c r="I128" s="2">
        <f>SUM(I127,D128)</f>
        <v>183745.11999999991</v>
      </c>
      <c r="J128" t="s">
        <v>10</v>
      </c>
      <c r="K128">
        <v>3120</v>
      </c>
      <c r="L128" s="120" t="str">
        <f t="shared" si="22"/>
        <v>Startavgifter</v>
      </c>
      <c r="M128" s="11" t="s">
        <v>78</v>
      </c>
    </row>
    <row r="129" spans="1:13" x14ac:dyDescent="0.25">
      <c r="A129" t="s">
        <v>232</v>
      </c>
      <c r="B129"/>
      <c r="C129" s="1">
        <v>45327</v>
      </c>
      <c r="D129" s="2">
        <v>400</v>
      </c>
      <c r="G129" t="s">
        <v>210</v>
      </c>
      <c r="I129" s="2">
        <f t="shared" ref="I129:I156" si="23">SUM(I128,D129)</f>
        <v>184145.11999999991</v>
      </c>
      <c r="J129" t="s">
        <v>10</v>
      </c>
      <c r="K129">
        <v>3120</v>
      </c>
      <c r="L129" s="120" t="str">
        <f t="shared" si="22"/>
        <v>Startavgifter</v>
      </c>
      <c r="M129" s="11" t="s">
        <v>78</v>
      </c>
    </row>
    <row r="130" spans="1:13" x14ac:dyDescent="0.25">
      <c r="A130" t="s">
        <v>232</v>
      </c>
      <c r="B130"/>
      <c r="C130" s="1">
        <v>45329</v>
      </c>
      <c r="D130" s="2">
        <v>400</v>
      </c>
      <c r="G130" t="s">
        <v>163</v>
      </c>
      <c r="I130" s="2">
        <f t="shared" si="23"/>
        <v>184545.11999999991</v>
      </c>
      <c r="J130" t="s">
        <v>10</v>
      </c>
      <c r="K130">
        <v>3120</v>
      </c>
      <c r="L130" s="120" t="str">
        <f t="shared" si="22"/>
        <v>Startavgifter</v>
      </c>
      <c r="M130" s="11" t="s">
        <v>80</v>
      </c>
    </row>
    <row r="131" spans="1:13" x14ac:dyDescent="0.25">
      <c r="A131" t="s">
        <v>232</v>
      </c>
      <c r="B131"/>
      <c r="C131" s="1">
        <v>45329</v>
      </c>
      <c r="D131" s="2">
        <v>400</v>
      </c>
      <c r="G131" t="s">
        <v>356</v>
      </c>
      <c r="I131" s="2">
        <f t="shared" si="23"/>
        <v>184945.11999999991</v>
      </c>
      <c r="J131" t="s">
        <v>10</v>
      </c>
      <c r="K131">
        <v>3120</v>
      </c>
      <c r="L131" s="120" t="str">
        <f t="shared" si="22"/>
        <v>Startavgifter</v>
      </c>
      <c r="M131" s="11" t="s">
        <v>80</v>
      </c>
    </row>
    <row r="132" spans="1:13" x14ac:dyDescent="0.25">
      <c r="A132" t="s">
        <v>232</v>
      </c>
      <c r="B132"/>
      <c r="C132" s="1">
        <v>45330</v>
      </c>
      <c r="D132" s="2">
        <v>400</v>
      </c>
      <c r="G132" t="s">
        <v>162</v>
      </c>
      <c r="I132" s="2">
        <f t="shared" si="23"/>
        <v>185345.11999999991</v>
      </c>
      <c r="J132" t="s">
        <v>10</v>
      </c>
      <c r="K132">
        <v>3120</v>
      </c>
      <c r="L132" s="120" t="str">
        <f t="shared" si="22"/>
        <v>Startavgifter</v>
      </c>
      <c r="M132" s="11" t="s">
        <v>80</v>
      </c>
    </row>
    <row r="133" spans="1:13" x14ac:dyDescent="0.25">
      <c r="A133" t="s">
        <v>232</v>
      </c>
      <c r="B133"/>
      <c r="C133" s="1">
        <v>45331</v>
      </c>
      <c r="D133" s="2">
        <v>400</v>
      </c>
      <c r="G133" t="s">
        <v>357</v>
      </c>
      <c r="I133" s="2">
        <f t="shared" si="23"/>
        <v>185745.11999999991</v>
      </c>
      <c r="J133" t="s">
        <v>10</v>
      </c>
      <c r="K133">
        <v>3120</v>
      </c>
      <c r="L133" s="120" t="str">
        <f t="shared" si="22"/>
        <v>Startavgifter</v>
      </c>
      <c r="M133" s="11" t="s">
        <v>80</v>
      </c>
    </row>
    <row r="134" spans="1:13" x14ac:dyDescent="0.25">
      <c r="A134" t="s">
        <v>232</v>
      </c>
      <c r="B134"/>
      <c r="C134" s="1">
        <v>45334</v>
      </c>
      <c r="D134" s="2">
        <v>400</v>
      </c>
      <c r="G134" t="s">
        <v>121</v>
      </c>
      <c r="I134" s="2">
        <f t="shared" si="23"/>
        <v>186145.11999999991</v>
      </c>
      <c r="J134" t="s">
        <v>10</v>
      </c>
      <c r="K134">
        <v>3120</v>
      </c>
      <c r="L134" s="120" t="str">
        <f t="shared" si="22"/>
        <v>Startavgifter</v>
      </c>
      <c r="M134" s="11" t="s">
        <v>80</v>
      </c>
    </row>
    <row r="135" spans="1:13" x14ac:dyDescent="0.25">
      <c r="A135" t="s">
        <v>232</v>
      </c>
      <c r="B135"/>
      <c r="C135" s="1">
        <v>45334</v>
      </c>
      <c r="D135" s="2">
        <v>400</v>
      </c>
      <c r="E135" t="s">
        <v>11</v>
      </c>
      <c r="G135" t="s">
        <v>358</v>
      </c>
      <c r="I135" s="2">
        <f t="shared" si="23"/>
        <v>186545.11999999991</v>
      </c>
      <c r="J135" t="s">
        <v>10</v>
      </c>
      <c r="K135">
        <v>3120</v>
      </c>
      <c r="L135" s="120" t="str">
        <f t="shared" si="22"/>
        <v>Startavgifter</v>
      </c>
      <c r="M135" s="11" t="s">
        <v>80</v>
      </c>
    </row>
    <row r="136" spans="1:13" x14ac:dyDescent="0.25">
      <c r="A136" t="s">
        <v>232</v>
      </c>
      <c r="B136"/>
      <c r="C136" s="1">
        <v>45334</v>
      </c>
      <c r="D136" s="2">
        <v>400</v>
      </c>
      <c r="G136" t="s">
        <v>359</v>
      </c>
      <c r="I136" s="2">
        <f t="shared" si="23"/>
        <v>186945.11999999991</v>
      </c>
      <c r="J136" t="s">
        <v>109</v>
      </c>
      <c r="K136">
        <v>6571</v>
      </c>
      <c r="L136" s="120" t="str">
        <f t="shared" ref="L136:L139" si="24">IF(ISERROR(VLOOKUP(K136,kontoplan,2,FALSE)),0,VLOOKUP(K136,kontoplan,2,FALSE))</f>
        <v>Swish-kostnader</v>
      </c>
      <c r="M136" s="11" t="s">
        <v>33</v>
      </c>
    </row>
    <row r="137" spans="1:13" x14ac:dyDescent="0.25">
      <c r="A137" t="s">
        <v>232</v>
      </c>
      <c r="B137"/>
      <c r="C137" s="1">
        <v>45334</v>
      </c>
      <c r="D137" s="2">
        <v>200</v>
      </c>
      <c r="G137" t="s">
        <v>157</v>
      </c>
      <c r="I137" s="2">
        <f t="shared" si="23"/>
        <v>187145.11999999991</v>
      </c>
      <c r="J137" t="s">
        <v>10</v>
      </c>
      <c r="K137">
        <v>3120</v>
      </c>
      <c r="L137" s="120" t="str">
        <f t="shared" si="24"/>
        <v>Startavgifter</v>
      </c>
      <c r="M137" s="11" t="s">
        <v>80</v>
      </c>
    </row>
    <row r="138" spans="1:13" x14ac:dyDescent="0.25">
      <c r="A138" t="s">
        <v>232</v>
      </c>
      <c r="B138"/>
      <c r="C138" s="1">
        <v>45334</v>
      </c>
      <c r="D138" s="2">
        <v>200</v>
      </c>
      <c r="G138" t="s">
        <v>157</v>
      </c>
      <c r="I138" s="2">
        <f t="shared" si="23"/>
        <v>187345.11999999991</v>
      </c>
      <c r="J138" t="s">
        <v>10</v>
      </c>
      <c r="K138">
        <v>3120</v>
      </c>
      <c r="L138" s="120" t="str">
        <f t="shared" si="24"/>
        <v>Startavgifter</v>
      </c>
      <c r="M138" s="11" t="s">
        <v>80</v>
      </c>
    </row>
    <row r="139" spans="1:13" x14ac:dyDescent="0.25">
      <c r="A139" t="s">
        <v>232</v>
      </c>
      <c r="B139"/>
      <c r="C139" s="1">
        <v>45335</v>
      </c>
      <c r="D139" s="2">
        <v>400</v>
      </c>
      <c r="G139" t="s">
        <v>24</v>
      </c>
      <c r="I139" s="2">
        <f t="shared" si="23"/>
        <v>187745.11999999991</v>
      </c>
      <c r="J139" t="s">
        <v>10</v>
      </c>
      <c r="K139">
        <v>3120</v>
      </c>
      <c r="L139" s="120" t="str">
        <f t="shared" si="24"/>
        <v>Startavgifter</v>
      </c>
      <c r="M139" s="11" t="s">
        <v>78</v>
      </c>
    </row>
    <row r="140" spans="1:13" x14ac:dyDescent="0.25">
      <c r="A140" t="s">
        <v>232</v>
      </c>
      <c r="B140"/>
      <c r="C140" s="1">
        <v>45335</v>
      </c>
      <c r="D140" s="2">
        <v>-1000</v>
      </c>
      <c r="G140" t="s">
        <v>353</v>
      </c>
      <c r="H140" t="s">
        <v>360</v>
      </c>
      <c r="I140" s="2">
        <f t="shared" si="23"/>
        <v>186745.11999999991</v>
      </c>
      <c r="J140" t="s">
        <v>187</v>
      </c>
      <c r="K140">
        <v>4180</v>
      </c>
      <c r="L140" s="120" t="str">
        <f t="shared" ref="L140:L156" si="25">IF(ISERROR(VLOOKUP(K140,kontoplan,2,FALSE)),0,VLOOKUP(K140,kontoplan,2,FALSE))</f>
        <v>Tävlingsledare</v>
      </c>
      <c r="M140" s="11" t="s">
        <v>190</v>
      </c>
    </row>
    <row r="141" spans="1:13" x14ac:dyDescent="0.25">
      <c r="A141" t="s">
        <v>232</v>
      </c>
      <c r="B141"/>
      <c r="C141" s="1">
        <v>45336</v>
      </c>
      <c r="D141" s="2">
        <v>200</v>
      </c>
      <c r="G141" t="s">
        <v>140</v>
      </c>
      <c r="I141" s="2">
        <f t="shared" si="23"/>
        <v>186945.11999999991</v>
      </c>
      <c r="J141" t="s">
        <v>10</v>
      </c>
      <c r="K141">
        <v>3120</v>
      </c>
      <c r="L141" s="120" t="str">
        <f t="shared" si="25"/>
        <v>Startavgifter</v>
      </c>
      <c r="M141" s="11" t="s">
        <v>78</v>
      </c>
    </row>
    <row r="142" spans="1:13" x14ac:dyDescent="0.25">
      <c r="A142" t="s">
        <v>232</v>
      </c>
      <c r="B142"/>
      <c r="C142" s="1">
        <v>45337</v>
      </c>
      <c r="D142" s="2">
        <v>400</v>
      </c>
      <c r="G142" t="s">
        <v>160</v>
      </c>
      <c r="I142" s="2">
        <f t="shared" si="23"/>
        <v>187345.11999999991</v>
      </c>
      <c r="J142" t="s">
        <v>10</v>
      </c>
      <c r="K142">
        <v>3120</v>
      </c>
      <c r="L142" s="120" t="str">
        <f t="shared" si="25"/>
        <v>Startavgifter</v>
      </c>
      <c r="M142" s="11" t="s">
        <v>78</v>
      </c>
    </row>
    <row r="143" spans="1:13" x14ac:dyDescent="0.25">
      <c r="A143" t="s">
        <v>232</v>
      </c>
      <c r="B143"/>
      <c r="C143" s="1">
        <v>45338</v>
      </c>
      <c r="D143" s="2">
        <v>700</v>
      </c>
      <c r="G143" t="s">
        <v>361</v>
      </c>
      <c r="I143" s="2">
        <f t="shared" si="23"/>
        <v>188045.11999999991</v>
      </c>
      <c r="J143" t="s">
        <v>10</v>
      </c>
      <c r="K143">
        <v>3120</v>
      </c>
      <c r="L143" s="120" t="str">
        <f t="shared" si="25"/>
        <v>Startavgifter</v>
      </c>
      <c r="M143" s="11" t="s">
        <v>78</v>
      </c>
    </row>
    <row r="144" spans="1:13" x14ac:dyDescent="0.25">
      <c r="A144" t="s">
        <v>232</v>
      </c>
      <c r="B144"/>
      <c r="C144" s="1">
        <v>45338</v>
      </c>
      <c r="D144" s="2">
        <v>400</v>
      </c>
      <c r="G144" t="s">
        <v>14</v>
      </c>
      <c r="I144" s="2">
        <f t="shared" si="23"/>
        <v>188445.11999999991</v>
      </c>
      <c r="J144" t="s">
        <v>10</v>
      </c>
      <c r="K144">
        <v>3120</v>
      </c>
      <c r="L144" s="120" t="str">
        <f t="shared" si="25"/>
        <v>Startavgifter</v>
      </c>
      <c r="M144" s="11" t="s">
        <v>78</v>
      </c>
    </row>
    <row r="145" spans="1:13" x14ac:dyDescent="0.25">
      <c r="A145" t="s">
        <v>232</v>
      </c>
      <c r="B145"/>
      <c r="C145" s="1">
        <v>45341</v>
      </c>
      <c r="D145" s="2">
        <v>600</v>
      </c>
      <c r="G145" t="s">
        <v>213</v>
      </c>
      <c r="I145" s="2">
        <f t="shared" si="23"/>
        <v>189045.11999999991</v>
      </c>
      <c r="J145" t="s">
        <v>10</v>
      </c>
      <c r="K145">
        <v>3120</v>
      </c>
      <c r="L145" s="120" t="str">
        <f t="shared" si="25"/>
        <v>Startavgifter</v>
      </c>
      <c r="M145" s="11" t="s">
        <v>78</v>
      </c>
    </row>
    <row r="146" spans="1:13" x14ac:dyDescent="0.25">
      <c r="A146" t="s">
        <v>232</v>
      </c>
      <c r="B146"/>
      <c r="C146" s="1">
        <v>45341</v>
      </c>
      <c r="D146" s="2">
        <v>400</v>
      </c>
      <c r="G146" t="s">
        <v>19</v>
      </c>
      <c r="I146" s="2">
        <f t="shared" si="23"/>
        <v>189445.11999999991</v>
      </c>
      <c r="J146" t="s">
        <v>10</v>
      </c>
      <c r="K146">
        <v>3120</v>
      </c>
      <c r="L146" s="120" t="str">
        <f t="shared" si="25"/>
        <v>Startavgifter</v>
      </c>
      <c r="M146" s="11" t="s">
        <v>78</v>
      </c>
    </row>
    <row r="147" spans="1:13" x14ac:dyDescent="0.25">
      <c r="A147" t="s">
        <v>232</v>
      </c>
      <c r="B147"/>
      <c r="C147" s="1">
        <v>45341</v>
      </c>
      <c r="D147" s="2">
        <v>200</v>
      </c>
      <c r="G147" t="s">
        <v>143</v>
      </c>
      <c r="I147" s="2">
        <f t="shared" si="23"/>
        <v>189645.11999999991</v>
      </c>
      <c r="J147" t="s">
        <v>10</v>
      </c>
      <c r="K147">
        <v>3120</v>
      </c>
      <c r="L147" s="120" t="str">
        <f t="shared" si="25"/>
        <v>Startavgifter</v>
      </c>
      <c r="M147" s="11" t="s">
        <v>78</v>
      </c>
    </row>
    <row r="148" spans="1:13" x14ac:dyDescent="0.25">
      <c r="A148" t="s">
        <v>232</v>
      </c>
      <c r="B148"/>
      <c r="C148" s="1">
        <v>45341</v>
      </c>
      <c r="D148" s="2">
        <v>200</v>
      </c>
      <c r="G148" t="s">
        <v>209</v>
      </c>
      <c r="I148" s="2">
        <f t="shared" si="23"/>
        <v>189845.11999999991</v>
      </c>
      <c r="J148" t="s">
        <v>10</v>
      </c>
      <c r="K148">
        <v>3120</v>
      </c>
      <c r="L148" s="120" t="str">
        <f t="shared" si="25"/>
        <v>Startavgifter</v>
      </c>
      <c r="M148" s="11" t="s">
        <v>78</v>
      </c>
    </row>
    <row r="149" spans="1:13" x14ac:dyDescent="0.25">
      <c r="A149" t="s">
        <v>232</v>
      </c>
      <c r="B149"/>
      <c r="C149" s="1">
        <v>45341</v>
      </c>
      <c r="D149" s="2">
        <v>200</v>
      </c>
      <c r="G149" t="s">
        <v>144</v>
      </c>
      <c r="I149" s="2">
        <f t="shared" si="23"/>
        <v>190045.11999999991</v>
      </c>
      <c r="J149" t="s">
        <v>10</v>
      </c>
      <c r="K149">
        <v>3120</v>
      </c>
      <c r="L149" s="120" t="str">
        <f t="shared" si="25"/>
        <v>Startavgifter</v>
      </c>
      <c r="M149" s="11" t="s">
        <v>78</v>
      </c>
    </row>
    <row r="150" spans="1:13" x14ac:dyDescent="0.25">
      <c r="A150" t="s">
        <v>232</v>
      </c>
      <c r="B150"/>
      <c r="C150" s="1">
        <v>45341</v>
      </c>
      <c r="D150" s="2">
        <v>200</v>
      </c>
      <c r="G150" t="s">
        <v>15</v>
      </c>
      <c r="I150" s="2">
        <f t="shared" si="23"/>
        <v>190245.11999999991</v>
      </c>
      <c r="J150" t="s">
        <v>10</v>
      </c>
      <c r="K150">
        <v>3120</v>
      </c>
      <c r="L150" s="120" t="str">
        <f t="shared" si="25"/>
        <v>Startavgifter</v>
      </c>
      <c r="M150" s="11" t="s">
        <v>78</v>
      </c>
    </row>
    <row r="151" spans="1:13" x14ac:dyDescent="0.25">
      <c r="A151" t="s">
        <v>232</v>
      </c>
      <c r="B151"/>
      <c r="C151" s="1">
        <v>45341</v>
      </c>
      <c r="D151" s="2">
        <v>200</v>
      </c>
      <c r="G151" t="s">
        <v>142</v>
      </c>
      <c r="I151" s="2">
        <f t="shared" si="23"/>
        <v>190445.11999999991</v>
      </c>
      <c r="J151" t="s">
        <v>10</v>
      </c>
      <c r="K151">
        <v>3120</v>
      </c>
      <c r="L151" s="120" t="str">
        <f t="shared" si="25"/>
        <v>Startavgifter</v>
      </c>
      <c r="M151" s="11" t="s">
        <v>78</v>
      </c>
    </row>
    <row r="152" spans="1:13" x14ac:dyDescent="0.25">
      <c r="A152" t="s">
        <v>232</v>
      </c>
      <c r="B152"/>
      <c r="C152" s="1">
        <v>45341</v>
      </c>
      <c r="D152" s="2">
        <v>200</v>
      </c>
      <c r="G152" t="s">
        <v>205</v>
      </c>
      <c r="I152" s="2">
        <f t="shared" si="23"/>
        <v>190645.11999999991</v>
      </c>
      <c r="J152" t="s">
        <v>10</v>
      </c>
      <c r="K152">
        <v>3120</v>
      </c>
      <c r="L152" s="120" t="str">
        <f t="shared" si="25"/>
        <v>Startavgifter</v>
      </c>
      <c r="M152" s="11" t="s">
        <v>78</v>
      </c>
    </row>
    <row r="153" spans="1:13" x14ac:dyDescent="0.25">
      <c r="A153" t="s">
        <v>232</v>
      </c>
      <c r="B153"/>
      <c r="C153" s="1">
        <v>45350</v>
      </c>
      <c r="D153" s="2">
        <v>400</v>
      </c>
      <c r="G153" t="s">
        <v>163</v>
      </c>
      <c r="I153" s="2">
        <f t="shared" si="23"/>
        <v>191045.11999999991</v>
      </c>
      <c r="J153" t="s">
        <v>10</v>
      </c>
      <c r="K153">
        <v>3120</v>
      </c>
      <c r="L153" s="120" t="str">
        <f t="shared" si="25"/>
        <v>Startavgifter</v>
      </c>
      <c r="M153" s="11" t="s">
        <v>77</v>
      </c>
    </row>
    <row r="154" spans="1:13" x14ac:dyDescent="0.25">
      <c r="A154" t="s">
        <v>232</v>
      </c>
      <c r="B154"/>
      <c r="C154" s="1">
        <v>45350</v>
      </c>
      <c r="D154" s="2">
        <v>200</v>
      </c>
      <c r="G154" t="s">
        <v>13</v>
      </c>
      <c r="I154" s="2">
        <f t="shared" si="23"/>
        <v>191245.11999999991</v>
      </c>
      <c r="J154" t="s">
        <v>10</v>
      </c>
      <c r="K154">
        <v>3120</v>
      </c>
      <c r="L154" s="120" t="str">
        <f t="shared" si="25"/>
        <v>Startavgifter</v>
      </c>
      <c r="M154" s="11" t="s">
        <v>77</v>
      </c>
    </row>
    <row r="155" spans="1:13" x14ac:dyDescent="0.25">
      <c r="A155" t="s">
        <v>232</v>
      </c>
      <c r="B155"/>
      <c r="C155" s="1">
        <v>45351</v>
      </c>
      <c r="D155" s="2">
        <v>400</v>
      </c>
      <c r="G155" t="s">
        <v>21</v>
      </c>
      <c r="I155" s="2">
        <f t="shared" si="23"/>
        <v>191645.11999999991</v>
      </c>
      <c r="J155" t="s">
        <v>10</v>
      </c>
      <c r="K155">
        <v>3120</v>
      </c>
      <c r="L155" s="120" t="str">
        <f t="shared" si="25"/>
        <v>Startavgifter</v>
      </c>
      <c r="M155" s="11" t="s">
        <v>77</v>
      </c>
    </row>
    <row r="156" spans="1:13" x14ac:dyDescent="0.25">
      <c r="A156" t="s">
        <v>232</v>
      </c>
      <c r="B156"/>
      <c r="C156" s="1">
        <v>45351</v>
      </c>
      <c r="D156" s="2">
        <v>200</v>
      </c>
      <c r="E156" t="s">
        <v>362</v>
      </c>
      <c r="G156" t="s">
        <v>141</v>
      </c>
      <c r="H156" t="s">
        <v>363</v>
      </c>
      <c r="I156" s="2">
        <f t="shared" si="23"/>
        <v>191845.11999999991</v>
      </c>
      <c r="J156" t="s">
        <v>10</v>
      </c>
      <c r="K156">
        <v>3120</v>
      </c>
      <c r="L156" s="120" t="str">
        <f t="shared" si="25"/>
        <v>Startavgifter</v>
      </c>
      <c r="M156" s="11" t="s">
        <v>77</v>
      </c>
    </row>
    <row r="157" spans="1:13" x14ac:dyDescent="0.25">
      <c r="A157" s="27" t="s">
        <v>232</v>
      </c>
      <c r="B157" s="76"/>
      <c r="C157" s="27">
        <v>45350</v>
      </c>
      <c r="D157" s="28">
        <f>SUM(D127:D156)</f>
        <v>8498</v>
      </c>
      <c r="E157" s="29"/>
      <c r="F157" s="29"/>
      <c r="G157" s="29"/>
      <c r="H157" s="29" t="s">
        <v>92</v>
      </c>
      <c r="I157" s="28"/>
      <c r="J157" s="29" t="s">
        <v>93</v>
      </c>
      <c r="K157" s="29">
        <v>1920</v>
      </c>
      <c r="L157" s="118" t="str">
        <f t="shared" si="22"/>
        <v>Bank, Plusgiro</v>
      </c>
      <c r="M157" s="158" t="s">
        <v>91</v>
      </c>
    </row>
    <row r="158" spans="1:13" x14ac:dyDescent="0.25">
      <c r="A158" t="s">
        <v>232</v>
      </c>
      <c r="B158"/>
      <c r="C158" s="1">
        <v>45352</v>
      </c>
      <c r="D158" s="2">
        <v>400</v>
      </c>
      <c r="G158" t="s">
        <v>160</v>
      </c>
      <c r="I158" s="2">
        <f>SUM(I156,D158)</f>
        <v>192245.11999999991</v>
      </c>
      <c r="J158" t="s">
        <v>10</v>
      </c>
      <c r="K158">
        <v>3120</v>
      </c>
      <c r="L158" s="120" t="str">
        <f t="shared" si="22"/>
        <v>Startavgifter</v>
      </c>
      <c r="M158" s="11" t="s">
        <v>77</v>
      </c>
    </row>
    <row r="159" spans="1:13" x14ac:dyDescent="0.25">
      <c r="A159" t="s">
        <v>232</v>
      </c>
      <c r="B159"/>
      <c r="C159" s="1">
        <v>45352</v>
      </c>
      <c r="D159" s="2">
        <v>200</v>
      </c>
      <c r="G159" t="s">
        <v>140</v>
      </c>
      <c r="I159" s="2">
        <f t="shared" ref="I159:I175" si="26">SUM(I158,D159)</f>
        <v>192445.11999999991</v>
      </c>
      <c r="J159" t="s">
        <v>10</v>
      </c>
      <c r="K159">
        <v>3120</v>
      </c>
      <c r="L159" s="120" t="str">
        <f t="shared" si="22"/>
        <v>Startavgifter</v>
      </c>
      <c r="M159" s="11" t="s">
        <v>77</v>
      </c>
    </row>
    <row r="160" spans="1:13" x14ac:dyDescent="0.25">
      <c r="A160" t="s">
        <v>232</v>
      </c>
      <c r="B160"/>
      <c r="C160" s="1">
        <v>45352</v>
      </c>
      <c r="D160" s="2">
        <v>-50</v>
      </c>
      <c r="G160" t="s">
        <v>8</v>
      </c>
      <c r="H160">
        <v>1233549979</v>
      </c>
      <c r="I160" s="2">
        <f t="shared" si="26"/>
        <v>192395.11999999991</v>
      </c>
      <c r="J160" t="s">
        <v>109</v>
      </c>
      <c r="K160">
        <v>6571</v>
      </c>
      <c r="L160" s="120" t="str">
        <f t="shared" ref="L160:L167" si="27">IF(ISERROR(VLOOKUP(K160,kontoplan,2,FALSE)),0,VLOOKUP(K160,kontoplan,2,FALSE))</f>
        <v>Swish-kostnader</v>
      </c>
      <c r="M160" s="11" t="s">
        <v>33</v>
      </c>
    </row>
    <row r="161" spans="1:13" x14ac:dyDescent="0.25">
      <c r="A161" t="s">
        <v>232</v>
      </c>
      <c r="B161"/>
      <c r="C161" s="1">
        <v>45352</v>
      </c>
      <c r="D161" s="2">
        <v>-1000</v>
      </c>
      <c r="F161" t="s">
        <v>352</v>
      </c>
      <c r="G161" t="s">
        <v>353</v>
      </c>
      <c r="H161" t="s">
        <v>364</v>
      </c>
      <c r="I161" s="2">
        <f t="shared" si="26"/>
        <v>191395.11999999991</v>
      </c>
      <c r="J161" t="s">
        <v>187</v>
      </c>
      <c r="K161">
        <v>4180</v>
      </c>
      <c r="L161" s="120" t="str">
        <f t="shared" si="27"/>
        <v>Tävlingsledare</v>
      </c>
      <c r="M161" s="11" t="s">
        <v>78</v>
      </c>
    </row>
    <row r="162" spans="1:13" x14ac:dyDescent="0.25">
      <c r="A162" t="s">
        <v>232</v>
      </c>
      <c r="B162"/>
      <c r="C162" s="1">
        <v>45355</v>
      </c>
      <c r="D162" s="2">
        <v>600</v>
      </c>
      <c r="G162" t="s">
        <v>213</v>
      </c>
      <c r="I162" s="2">
        <f t="shared" si="26"/>
        <v>191995.11999999991</v>
      </c>
      <c r="J162" t="s">
        <v>10</v>
      </c>
      <c r="K162">
        <v>3120</v>
      </c>
      <c r="L162" s="120" t="str">
        <f t="shared" si="27"/>
        <v>Startavgifter</v>
      </c>
      <c r="M162" s="11" t="s">
        <v>77</v>
      </c>
    </row>
    <row r="163" spans="1:13" x14ac:dyDescent="0.25">
      <c r="A163" t="s">
        <v>232</v>
      </c>
      <c r="B163"/>
      <c r="C163" s="1">
        <v>45355</v>
      </c>
      <c r="D163" s="2">
        <v>400</v>
      </c>
      <c r="G163" t="s">
        <v>15</v>
      </c>
      <c r="I163" s="2">
        <f t="shared" si="26"/>
        <v>192395.11999999991</v>
      </c>
      <c r="J163" t="s">
        <v>10</v>
      </c>
      <c r="K163">
        <v>3120</v>
      </c>
      <c r="L163" s="120" t="str">
        <f t="shared" si="27"/>
        <v>Startavgifter</v>
      </c>
      <c r="M163" s="11" t="s">
        <v>77</v>
      </c>
    </row>
    <row r="164" spans="1:13" x14ac:dyDescent="0.25">
      <c r="A164" t="s">
        <v>232</v>
      </c>
      <c r="B164"/>
      <c r="C164" s="1">
        <v>45355</v>
      </c>
      <c r="D164" s="2">
        <v>400</v>
      </c>
      <c r="G164" t="s">
        <v>157</v>
      </c>
      <c r="I164" s="2">
        <f t="shared" si="26"/>
        <v>192795.11999999991</v>
      </c>
      <c r="J164" t="s">
        <v>10</v>
      </c>
      <c r="K164">
        <v>3120</v>
      </c>
      <c r="L164" s="120" t="str">
        <f t="shared" si="27"/>
        <v>Startavgifter</v>
      </c>
      <c r="M164" s="11" t="s">
        <v>77</v>
      </c>
    </row>
    <row r="165" spans="1:13" x14ac:dyDescent="0.25">
      <c r="A165" t="s">
        <v>232</v>
      </c>
      <c r="B165"/>
      <c r="C165" s="1">
        <v>45355</v>
      </c>
      <c r="D165" s="2">
        <v>400</v>
      </c>
      <c r="G165" t="s">
        <v>14</v>
      </c>
      <c r="I165" s="2">
        <f t="shared" si="26"/>
        <v>193195.11999999991</v>
      </c>
      <c r="J165" t="s">
        <v>10</v>
      </c>
      <c r="K165">
        <v>3120</v>
      </c>
      <c r="L165" s="120" t="str">
        <f t="shared" si="27"/>
        <v>Startavgifter</v>
      </c>
      <c r="M165" s="11" t="s">
        <v>77</v>
      </c>
    </row>
    <row r="166" spans="1:13" x14ac:dyDescent="0.25">
      <c r="A166" t="s">
        <v>232</v>
      </c>
      <c r="B166"/>
      <c r="C166" s="1">
        <v>45355</v>
      </c>
      <c r="D166" s="2">
        <v>300</v>
      </c>
      <c r="G166" t="s">
        <v>216</v>
      </c>
      <c r="I166" s="2">
        <f t="shared" si="26"/>
        <v>193495.11999999991</v>
      </c>
      <c r="J166" t="s">
        <v>10</v>
      </c>
      <c r="K166">
        <v>3120</v>
      </c>
      <c r="L166" s="120" t="str">
        <f t="shared" si="27"/>
        <v>Startavgifter</v>
      </c>
      <c r="M166" s="11" t="s">
        <v>77</v>
      </c>
    </row>
    <row r="167" spans="1:13" x14ac:dyDescent="0.25">
      <c r="A167" t="s">
        <v>232</v>
      </c>
      <c r="B167"/>
      <c r="C167" s="1">
        <v>45355</v>
      </c>
      <c r="D167" s="2">
        <v>200</v>
      </c>
      <c r="G167" t="s">
        <v>365</v>
      </c>
      <c r="I167" s="2">
        <f t="shared" si="26"/>
        <v>193695.11999999991</v>
      </c>
      <c r="J167" t="s">
        <v>10</v>
      </c>
      <c r="K167">
        <v>3120</v>
      </c>
      <c r="L167" s="120" t="str">
        <f t="shared" si="27"/>
        <v>Startavgifter</v>
      </c>
      <c r="M167" s="11" t="s">
        <v>77</v>
      </c>
    </row>
    <row r="168" spans="1:13" x14ac:dyDescent="0.25">
      <c r="A168" t="s">
        <v>232</v>
      </c>
      <c r="B168"/>
      <c r="C168" s="1">
        <v>45356</v>
      </c>
      <c r="D168" s="2">
        <v>-1000</v>
      </c>
      <c r="F168" t="s">
        <v>307</v>
      </c>
      <c r="G168" t="s">
        <v>214</v>
      </c>
      <c r="H168" t="s">
        <v>366</v>
      </c>
      <c r="I168" s="2">
        <f t="shared" si="26"/>
        <v>192695.11999999991</v>
      </c>
      <c r="J168" t="s">
        <v>187</v>
      </c>
      <c r="K168">
        <v>4180</v>
      </c>
      <c r="L168" s="120" t="str">
        <f t="shared" si="22"/>
        <v>Tävlingsledare</v>
      </c>
      <c r="M168" s="11" t="s">
        <v>77</v>
      </c>
    </row>
    <row r="169" spans="1:13" x14ac:dyDescent="0.25">
      <c r="A169" t="s">
        <v>232</v>
      </c>
      <c r="B169"/>
      <c r="C169" s="1">
        <v>45356</v>
      </c>
      <c r="D169" s="2">
        <v>-1000</v>
      </c>
      <c r="F169" t="s">
        <v>307</v>
      </c>
      <c r="G169" t="s">
        <v>214</v>
      </c>
      <c r="H169" t="s">
        <v>366</v>
      </c>
      <c r="I169" s="2">
        <f t="shared" si="26"/>
        <v>191695.11999999991</v>
      </c>
      <c r="J169" t="s">
        <v>187</v>
      </c>
      <c r="K169">
        <v>4180</v>
      </c>
      <c r="L169" s="120" t="str">
        <f t="shared" si="22"/>
        <v>Tävlingsledare</v>
      </c>
      <c r="M169" s="11" t="s">
        <v>80</v>
      </c>
    </row>
    <row r="170" spans="1:13" x14ac:dyDescent="0.25">
      <c r="A170" t="s">
        <v>232</v>
      </c>
      <c r="B170"/>
      <c r="C170" s="1">
        <v>45356</v>
      </c>
      <c r="D170" s="2">
        <v>-1325</v>
      </c>
      <c r="F170" t="s">
        <v>307</v>
      </c>
      <c r="G170" t="s">
        <v>214</v>
      </c>
      <c r="H170" t="s">
        <v>366</v>
      </c>
      <c r="I170" s="2">
        <f t="shared" si="26"/>
        <v>190370.11999999991</v>
      </c>
      <c r="J170" t="s">
        <v>187</v>
      </c>
      <c r="K170">
        <v>7331</v>
      </c>
      <c r="L170" s="120" t="str">
        <f t="shared" ref="L170:L175" si="28">IF(ISERROR(VLOOKUP(K170,kontoplan,2,FALSE)),0,VLOOKUP(K170,kontoplan,2,FALSE))</f>
        <v>Reseersättning styrelsen</v>
      </c>
      <c r="M170" s="11" t="s">
        <v>33</v>
      </c>
    </row>
    <row r="171" spans="1:13" x14ac:dyDescent="0.25">
      <c r="A171" t="s">
        <v>232</v>
      </c>
      <c r="B171"/>
      <c r="C171" s="1">
        <v>45366</v>
      </c>
      <c r="D171" s="2">
        <v>800</v>
      </c>
      <c r="G171" t="s">
        <v>19</v>
      </c>
      <c r="I171" s="2">
        <f t="shared" si="26"/>
        <v>191170.11999999991</v>
      </c>
      <c r="J171" t="s">
        <v>10</v>
      </c>
      <c r="K171">
        <v>3120</v>
      </c>
      <c r="L171" s="120" t="str">
        <f t="shared" si="28"/>
        <v>Startavgifter</v>
      </c>
      <c r="M171" s="11" t="s">
        <v>76</v>
      </c>
    </row>
    <row r="172" spans="1:13" x14ac:dyDescent="0.25">
      <c r="A172" t="s">
        <v>232</v>
      </c>
      <c r="B172"/>
      <c r="C172" s="1">
        <v>45366</v>
      </c>
      <c r="D172" s="2">
        <v>800</v>
      </c>
      <c r="G172" t="s">
        <v>207</v>
      </c>
      <c r="I172" s="2">
        <f t="shared" si="26"/>
        <v>191970.11999999991</v>
      </c>
      <c r="J172" t="s">
        <v>10</v>
      </c>
      <c r="K172">
        <v>3120</v>
      </c>
      <c r="L172" s="120" t="str">
        <f t="shared" si="28"/>
        <v>Startavgifter</v>
      </c>
      <c r="M172" s="11" t="s">
        <v>76</v>
      </c>
    </row>
    <row r="173" spans="1:13" x14ac:dyDescent="0.25">
      <c r="A173" t="s">
        <v>232</v>
      </c>
      <c r="B173"/>
      <c r="C173" s="1">
        <v>45369</v>
      </c>
      <c r="D173" s="2">
        <v>800</v>
      </c>
      <c r="G173" t="s">
        <v>14</v>
      </c>
      <c r="I173" s="2">
        <f t="shared" si="26"/>
        <v>192770.11999999991</v>
      </c>
      <c r="J173" t="s">
        <v>10</v>
      </c>
      <c r="K173">
        <v>3120</v>
      </c>
      <c r="L173" s="120" t="str">
        <f t="shared" si="28"/>
        <v>Startavgifter</v>
      </c>
      <c r="M173" s="11" t="s">
        <v>76</v>
      </c>
    </row>
    <row r="174" spans="1:13" x14ac:dyDescent="0.25">
      <c r="A174" t="s">
        <v>232</v>
      </c>
      <c r="B174"/>
      <c r="C174" s="1">
        <v>45369</v>
      </c>
      <c r="D174" s="2">
        <v>700</v>
      </c>
      <c r="G174" t="s">
        <v>213</v>
      </c>
      <c r="I174" s="2">
        <f t="shared" si="26"/>
        <v>193470.11999999991</v>
      </c>
      <c r="J174" t="s">
        <v>10</v>
      </c>
      <c r="K174">
        <v>3120</v>
      </c>
      <c r="L174" s="120" t="str">
        <f t="shared" si="28"/>
        <v>Startavgifter</v>
      </c>
      <c r="M174" s="11" t="s">
        <v>76</v>
      </c>
    </row>
    <row r="175" spans="1:13" x14ac:dyDescent="0.25">
      <c r="A175" t="s">
        <v>232</v>
      </c>
      <c r="B175"/>
      <c r="C175" s="1">
        <v>45369</v>
      </c>
      <c r="D175" s="2">
        <v>700</v>
      </c>
      <c r="G175" t="s">
        <v>121</v>
      </c>
      <c r="I175" s="2">
        <f t="shared" si="26"/>
        <v>194170.11999999991</v>
      </c>
      <c r="J175" t="s">
        <v>10</v>
      </c>
      <c r="K175">
        <v>3120</v>
      </c>
      <c r="L175" s="120" t="str">
        <f t="shared" si="28"/>
        <v>Startavgifter</v>
      </c>
      <c r="M175" s="11" t="s">
        <v>76</v>
      </c>
    </row>
    <row r="176" spans="1:13" x14ac:dyDescent="0.25">
      <c r="A176" s="27" t="s">
        <v>232</v>
      </c>
      <c r="B176" s="76"/>
      <c r="C176" s="27">
        <v>45382</v>
      </c>
      <c r="D176" s="28">
        <f>SUM(D158:D175)</f>
        <v>2325</v>
      </c>
      <c r="E176" s="29"/>
      <c r="F176" s="29"/>
      <c r="G176" s="29"/>
      <c r="H176" s="29" t="s">
        <v>92</v>
      </c>
      <c r="I176" s="28"/>
      <c r="J176" s="29" t="s">
        <v>93</v>
      </c>
      <c r="K176" s="29">
        <v>1920</v>
      </c>
      <c r="L176" s="118" t="str">
        <f t="shared" ref="L176:L209" si="29">IF(ISERROR(VLOOKUP(K176,kontoplan,2,FALSE)),0,VLOOKUP(K176,kontoplan,2,FALSE))</f>
        <v>Bank, Plusgiro</v>
      </c>
      <c r="M176" s="158" t="s">
        <v>91</v>
      </c>
    </row>
    <row r="177" spans="1:13" x14ac:dyDescent="0.25">
      <c r="A177" t="s">
        <v>232</v>
      </c>
      <c r="B177"/>
      <c r="C177" s="1">
        <v>45384</v>
      </c>
      <c r="D177" s="2">
        <v>-26</v>
      </c>
      <c r="G177" t="s">
        <v>8</v>
      </c>
      <c r="H177">
        <v>1233549979</v>
      </c>
      <c r="I177" s="2">
        <f>SUM(I175,D177)</f>
        <v>194144.11999999991</v>
      </c>
      <c r="J177" t="s">
        <v>109</v>
      </c>
      <c r="K177">
        <v>6571</v>
      </c>
      <c r="L177" s="120" t="str">
        <f t="shared" si="29"/>
        <v>Swish-kostnader</v>
      </c>
      <c r="M177" s="11" t="s">
        <v>33</v>
      </c>
    </row>
    <row r="178" spans="1:13" x14ac:dyDescent="0.25">
      <c r="A178" t="s">
        <v>232</v>
      </c>
      <c r="B178"/>
      <c r="C178" s="1">
        <v>45394</v>
      </c>
      <c r="D178" s="2">
        <v>400</v>
      </c>
      <c r="G178" t="s">
        <v>313</v>
      </c>
      <c r="H178" t="s">
        <v>367</v>
      </c>
      <c r="I178" s="2">
        <f t="shared" ref="I178:I190" si="30">SUM(I177,D178)</f>
        <v>194544.11999999991</v>
      </c>
      <c r="J178" t="s">
        <v>10</v>
      </c>
      <c r="K178">
        <v>3120</v>
      </c>
      <c r="L178" s="120" t="str">
        <f t="shared" si="29"/>
        <v>Startavgifter</v>
      </c>
      <c r="M178" s="11" t="s">
        <v>189</v>
      </c>
    </row>
    <row r="179" spans="1:13" x14ac:dyDescent="0.25">
      <c r="A179" t="s">
        <v>232</v>
      </c>
      <c r="B179"/>
      <c r="C179" s="1">
        <v>45399</v>
      </c>
      <c r="D179" s="2">
        <v>400</v>
      </c>
      <c r="G179" t="s">
        <v>368</v>
      </c>
      <c r="I179" s="2">
        <f t="shared" si="30"/>
        <v>194944.11999999991</v>
      </c>
      <c r="J179" t="s">
        <v>10</v>
      </c>
      <c r="K179">
        <v>3120</v>
      </c>
      <c r="L179" s="120" t="str">
        <f t="shared" si="29"/>
        <v>Startavgifter</v>
      </c>
      <c r="M179" s="11" t="s">
        <v>189</v>
      </c>
    </row>
    <row r="180" spans="1:13" x14ac:dyDescent="0.25">
      <c r="A180" t="s">
        <v>232</v>
      </c>
      <c r="B180"/>
      <c r="C180" s="1">
        <v>45400</v>
      </c>
      <c r="D180" s="2">
        <v>400</v>
      </c>
      <c r="G180" t="s">
        <v>369</v>
      </c>
      <c r="H180" t="s">
        <v>370</v>
      </c>
      <c r="I180" s="2">
        <f t="shared" si="30"/>
        <v>195344.11999999991</v>
      </c>
      <c r="J180" t="s">
        <v>10</v>
      </c>
      <c r="K180">
        <v>3120</v>
      </c>
      <c r="L180" s="120" t="str">
        <f t="shared" si="29"/>
        <v>Startavgifter</v>
      </c>
      <c r="M180" s="11" t="s">
        <v>189</v>
      </c>
    </row>
    <row r="181" spans="1:13" x14ac:dyDescent="0.25">
      <c r="A181" t="s">
        <v>232</v>
      </c>
      <c r="B181"/>
      <c r="C181" s="1">
        <v>45400</v>
      </c>
      <c r="D181" s="2">
        <v>400</v>
      </c>
      <c r="G181" t="s">
        <v>211</v>
      </c>
      <c r="I181" s="2">
        <f t="shared" si="30"/>
        <v>195744.11999999991</v>
      </c>
      <c r="J181" t="s">
        <v>10</v>
      </c>
      <c r="K181">
        <v>3120</v>
      </c>
      <c r="L181" s="120" t="str">
        <f t="shared" si="29"/>
        <v>Startavgifter</v>
      </c>
      <c r="M181" s="11" t="s">
        <v>189</v>
      </c>
    </row>
    <row r="182" spans="1:13" x14ac:dyDescent="0.25">
      <c r="A182" t="s">
        <v>232</v>
      </c>
      <c r="B182"/>
      <c r="C182" s="1">
        <v>45400</v>
      </c>
      <c r="D182" s="2">
        <v>400</v>
      </c>
      <c r="G182" t="s">
        <v>371</v>
      </c>
      <c r="I182" s="2">
        <f t="shared" si="30"/>
        <v>196144.11999999991</v>
      </c>
      <c r="J182" t="s">
        <v>10</v>
      </c>
      <c r="K182">
        <v>3120</v>
      </c>
      <c r="L182" s="120" t="str">
        <f t="shared" si="29"/>
        <v>Startavgifter</v>
      </c>
      <c r="M182" s="11" t="s">
        <v>189</v>
      </c>
    </row>
    <row r="183" spans="1:13" x14ac:dyDescent="0.25">
      <c r="A183" t="s">
        <v>232</v>
      </c>
      <c r="B183"/>
      <c r="C183" s="1">
        <v>45400</v>
      </c>
      <c r="D183" s="2">
        <v>200</v>
      </c>
      <c r="G183" t="s">
        <v>212</v>
      </c>
      <c r="I183" s="2">
        <f t="shared" si="30"/>
        <v>196344.11999999991</v>
      </c>
      <c r="J183" t="s">
        <v>10</v>
      </c>
      <c r="K183">
        <v>3120</v>
      </c>
      <c r="L183" s="120" t="str">
        <f t="shared" si="29"/>
        <v>Startavgifter</v>
      </c>
      <c r="M183" s="11" t="s">
        <v>189</v>
      </c>
    </row>
    <row r="184" spans="1:13" x14ac:dyDescent="0.25">
      <c r="A184" t="s">
        <v>232</v>
      </c>
      <c r="B184"/>
      <c r="C184" s="1">
        <v>45400</v>
      </c>
      <c r="D184" s="2">
        <v>200</v>
      </c>
      <c r="G184" t="s">
        <v>372</v>
      </c>
      <c r="I184" s="2">
        <f t="shared" si="30"/>
        <v>196544.11999999991</v>
      </c>
      <c r="J184" t="s">
        <v>10</v>
      </c>
      <c r="K184">
        <v>3120</v>
      </c>
      <c r="L184" s="120" t="str">
        <f t="shared" si="29"/>
        <v>Startavgifter</v>
      </c>
      <c r="M184" s="11" t="s">
        <v>189</v>
      </c>
    </row>
    <row r="185" spans="1:13" x14ac:dyDescent="0.25">
      <c r="A185" t="s">
        <v>232</v>
      </c>
      <c r="B185"/>
      <c r="C185" s="1">
        <v>45400</v>
      </c>
      <c r="D185" s="2">
        <v>200</v>
      </c>
      <c r="G185" t="s">
        <v>373</v>
      </c>
      <c r="I185" s="2">
        <f t="shared" si="30"/>
        <v>196744.11999999991</v>
      </c>
      <c r="J185" t="s">
        <v>10</v>
      </c>
      <c r="K185">
        <v>3120</v>
      </c>
      <c r="L185" s="120" t="str">
        <f t="shared" si="29"/>
        <v>Startavgifter</v>
      </c>
      <c r="M185" s="11" t="s">
        <v>189</v>
      </c>
    </row>
    <row r="186" spans="1:13" x14ac:dyDescent="0.25">
      <c r="A186" t="s">
        <v>232</v>
      </c>
      <c r="B186"/>
      <c r="C186" s="1">
        <v>45401</v>
      </c>
      <c r="D186" s="2">
        <v>400</v>
      </c>
      <c r="G186" t="s">
        <v>34</v>
      </c>
      <c r="I186" s="2">
        <f t="shared" si="30"/>
        <v>197144.11999999991</v>
      </c>
      <c r="J186" t="s">
        <v>10</v>
      </c>
      <c r="K186">
        <v>3120</v>
      </c>
      <c r="L186" s="120" t="str">
        <f t="shared" si="29"/>
        <v>Startavgifter</v>
      </c>
      <c r="M186" s="11" t="s">
        <v>189</v>
      </c>
    </row>
    <row r="187" spans="1:13" x14ac:dyDescent="0.25">
      <c r="A187" t="s">
        <v>232</v>
      </c>
      <c r="B187"/>
      <c r="C187" s="1">
        <v>45401</v>
      </c>
      <c r="D187" s="2">
        <v>400</v>
      </c>
      <c r="G187" t="s">
        <v>164</v>
      </c>
      <c r="I187" s="2">
        <f t="shared" si="30"/>
        <v>197544.11999999991</v>
      </c>
      <c r="J187" t="s">
        <v>10</v>
      </c>
      <c r="K187">
        <v>3120</v>
      </c>
      <c r="L187" s="120" t="str">
        <f t="shared" si="29"/>
        <v>Startavgifter</v>
      </c>
      <c r="M187" s="11" t="s">
        <v>189</v>
      </c>
    </row>
    <row r="188" spans="1:13" x14ac:dyDescent="0.25">
      <c r="A188" t="s">
        <v>232</v>
      </c>
      <c r="B188"/>
      <c r="C188" s="1">
        <v>45404</v>
      </c>
      <c r="D188" s="2">
        <v>400</v>
      </c>
      <c r="G188" t="s">
        <v>122</v>
      </c>
      <c r="I188" s="2">
        <f t="shared" si="30"/>
        <v>197944.11999999991</v>
      </c>
      <c r="J188" t="s">
        <v>10</v>
      </c>
      <c r="K188">
        <v>3120</v>
      </c>
      <c r="L188" s="120" t="str">
        <f t="shared" si="29"/>
        <v>Startavgifter</v>
      </c>
      <c r="M188" s="11" t="s">
        <v>189</v>
      </c>
    </row>
    <row r="189" spans="1:13" x14ac:dyDescent="0.25">
      <c r="A189" t="s">
        <v>232</v>
      </c>
      <c r="B189"/>
      <c r="C189" s="1">
        <v>45404</v>
      </c>
      <c r="D189" s="2">
        <v>200</v>
      </c>
      <c r="G189" t="s">
        <v>213</v>
      </c>
      <c r="I189" s="2">
        <f t="shared" si="30"/>
        <v>198144.11999999991</v>
      </c>
      <c r="J189" t="s">
        <v>10</v>
      </c>
      <c r="K189">
        <v>3120</v>
      </c>
      <c r="L189" s="120" t="str">
        <f t="shared" si="29"/>
        <v>Startavgifter</v>
      </c>
      <c r="M189" s="11" t="s">
        <v>189</v>
      </c>
    </row>
    <row r="190" spans="1:13" x14ac:dyDescent="0.25">
      <c r="A190" t="s">
        <v>232</v>
      </c>
      <c r="B190"/>
      <c r="C190" s="1">
        <v>45404</v>
      </c>
      <c r="D190" s="2">
        <v>200</v>
      </c>
      <c r="G190" t="s">
        <v>374</v>
      </c>
      <c r="I190" s="2">
        <f t="shared" si="30"/>
        <v>198344.11999999991</v>
      </c>
      <c r="J190" t="s">
        <v>10</v>
      </c>
      <c r="K190">
        <v>3120</v>
      </c>
      <c r="L190" s="120" t="str">
        <f t="shared" si="29"/>
        <v>Startavgifter</v>
      </c>
      <c r="M190" s="11" t="s">
        <v>189</v>
      </c>
    </row>
    <row r="191" spans="1:13" x14ac:dyDescent="0.25">
      <c r="A191" s="27" t="s">
        <v>232</v>
      </c>
      <c r="B191" s="76"/>
      <c r="C191" s="27">
        <v>45412</v>
      </c>
      <c r="D191" s="28">
        <f>SUM(D177:D190)</f>
        <v>4174</v>
      </c>
      <c r="E191" s="29"/>
      <c r="F191" s="29"/>
      <c r="G191" s="29"/>
      <c r="H191" s="29" t="s">
        <v>92</v>
      </c>
      <c r="I191" s="28"/>
      <c r="J191" s="29" t="s">
        <v>93</v>
      </c>
      <c r="K191" s="29">
        <v>1920</v>
      </c>
      <c r="L191" s="118" t="str">
        <f t="shared" si="29"/>
        <v>Bank, Plusgiro</v>
      </c>
      <c r="M191" s="158" t="s">
        <v>91</v>
      </c>
    </row>
    <row r="192" spans="1:13" x14ac:dyDescent="0.25">
      <c r="A192" t="s">
        <v>232</v>
      </c>
      <c r="B192"/>
      <c r="C192" s="1">
        <v>45414</v>
      </c>
      <c r="D192">
        <v>-20</v>
      </c>
      <c r="G192" t="s">
        <v>8</v>
      </c>
      <c r="H192">
        <v>1233549979</v>
      </c>
      <c r="I192" s="2">
        <f>SUM(I190,D192)</f>
        <v>198324.11999999991</v>
      </c>
      <c r="J192" t="s">
        <v>109</v>
      </c>
      <c r="K192">
        <v>6571</v>
      </c>
      <c r="L192" s="120" t="str">
        <f t="shared" si="29"/>
        <v>Swish-kostnader</v>
      </c>
      <c r="M192" s="11" t="s">
        <v>33</v>
      </c>
    </row>
    <row r="193" spans="1:13" x14ac:dyDescent="0.25">
      <c r="A193" t="s">
        <v>232</v>
      </c>
      <c r="B193"/>
      <c r="C193" s="1">
        <v>45415</v>
      </c>
      <c r="D193">
        <v>-1000</v>
      </c>
      <c r="F193" t="s">
        <v>375</v>
      </c>
      <c r="G193" t="s">
        <v>166</v>
      </c>
      <c r="H193" t="s">
        <v>376</v>
      </c>
      <c r="I193" s="2">
        <f t="shared" ref="I193" si="31">SUM(I192,D193)</f>
        <v>197324.11999999991</v>
      </c>
      <c r="J193" t="s">
        <v>187</v>
      </c>
      <c r="K193">
        <v>4180</v>
      </c>
      <c r="L193" s="120" t="str">
        <f t="shared" si="29"/>
        <v>Tävlingsledare</v>
      </c>
      <c r="M193" s="11" t="s">
        <v>189</v>
      </c>
    </row>
    <row r="194" spans="1:13" x14ac:dyDescent="0.25">
      <c r="A194" s="27" t="s">
        <v>232</v>
      </c>
      <c r="B194" s="76"/>
      <c r="C194" s="27">
        <v>45443</v>
      </c>
      <c r="D194" s="28">
        <f>SUM(D192:D193)</f>
        <v>-1020</v>
      </c>
      <c r="E194" s="29"/>
      <c r="F194" s="29"/>
      <c r="G194" s="29"/>
      <c r="H194" s="29" t="s">
        <v>92</v>
      </c>
      <c r="I194" s="28"/>
      <c r="J194" s="29" t="s">
        <v>93</v>
      </c>
      <c r="K194" s="29">
        <v>1920</v>
      </c>
      <c r="L194" s="118" t="str">
        <f t="shared" si="29"/>
        <v>Bank, Plusgiro</v>
      </c>
      <c r="M194" s="158" t="s">
        <v>91</v>
      </c>
    </row>
    <row r="195" spans="1:13" x14ac:dyDescent="0.25">
      <c r="A195" t="s">
        <v>232</v>
      </c>
      <c r="B195"/>
      <c r="C195" s="1">
        <v>45461</v>
      </c>
      <c r="D195" s="2">
        <v>-1200</v>
      </c>
      <c r="F195" t="s">
        <v>17</v>
      </c>
      <c r="G195" t="s">
        <v>16</v>
      </c>
      <c r="H195" t="s">
        <v>377</v>
      </c>
      <c r="I195" s="2">
        <f>SUM(I193,D195)</f>
        <v>196124.11999999991</v>
      </c>
      <c r="J195" t="s">
        <v>187</v>
      </c>
      <c r="K195">
        <v>5010</v>
      </c>
      <c r="L195" s="120" t="str">
        <f t="shared" ref="L195:L203" si="32">IF(ISERROR(VLOOKUP(K195,kontoplan,2,FALSE)),0,VLOOKUP(K195,kontoplan,2,FALSE))</f>
        <v>Lokalhyra</v>
      </c>
      <c r="M195" s="11" t="s">
        <v>190</v>
      </c>
    </row>
    <row r="196" spans="1:13" x14ac:dyDescent="0.25">
      <c r="A196" t="s">
        <v>232</v>
      </c>
      <c r="B196"/>
      <c r="C196" s="1">
        <v>45461</v>
      </c>
      <c r="D196" s="2">
        <v>-819</v>
      </c>
      <c r="F196" t="s">
        <v>17</v>
      </c>
      <c r="G196" t="s">
        <v>16</v>
      </c>
      <c r="H196" t="s">
        <v>377</v>
      </c>
      <c r="I196" s="2">
        <f t="shared" ref="I196:I204" si="33">SUM(I195,D196)</f>
        <v>195305.11999999991</v>
      </c>
      <c r="J196" t="s">
        <v>187</v>
      </c>
      <c r="K196">
        <v>4182</v>
      </c>
      <c r="L196" s="120" t="str">
        <f t="shared" ref="L196" si="34">IF(ISERROR(VLOOKUP(K196,kontoplan,2,FALSE)),0,VLOOKUP(K196,kontoplan,2,FALSE))</f>
        <v>Brickläggning</v>
      </c>
      <c r="M196" s="11" t="s">
        <v>190</v>
      </c>
    </row>
    <row r="197" spans="1:13" x14ac:dyDescent="0.25">
      <c r="A197" t="s">
        <v>232</v>
      </c>
      <c r="B197"/>
      <c r="C197" s="1">
        <v>45461</v>
      </c>
      <c r="D197" s="2">
        <v>-600</v>
      </c>
      <c r="F197" t="s">
        <v>17</v>
      </c>
      <c r="G197" t="s">
        <v>16</v>
      </c>
      <c r="H197" t="s">
        <v>377</v>
      </c>
      <c r="I197" s="2">
        <f t="shared" si="33"/>
        <v>194705.11999999991</v>
      </c>
      <c r="J197" t="s">
        <v>187</v>
      </c>
      <c r="K197">
        <v>5010</v>
      </c>
      <c r="L197" s="120" t="str">
        <f t="shared" si="32"/>
        <v>Lokalhyra</v>
      </c>
      <c r="M197" s="11" t="s">
        <v>80</v>
      </c>
    </row>
    <row r="198" spans="1:13" x14ac:dyDescent="0.25">
      <c r="A198" t="s">
        <v>232</v>
      </c>
      <c r="B198"/>
      <c r="C198" s="1">
        <v>45461</v>
      </c>
      <c r="D198" s="2">
        <v>-378</v>
      </c>
      <c r="F198" t="s">
        <v>17</v>
      </c>
      <c r="G198" t="s">
        <v>16</v>
      </c>
      <c r="H198" t="s">
        <v>377</v>
      </c>
      <c r="I198" s="2">
        <f t="shared" si="33"/>
        <v>194327.11999999991</v>
      </c>
      <c r="J198" t="s">
        <v>187</v>
      </c>
      <c r="K198">
        <v>4182</v>
      </c>
      <c r="L198" s="120" t="str">
        <f t="shared" si="32"/>
        <v>Brickläggning</v>
      </c>
      <c r="M198" s="11" t="s">
        <v>80</v>
      </c>
    </row>
    <row r="199" spans="1:13" x14ac:dyDescent="0.25">
      <c r="A199" t="s">
        <v>232</v>
      </c>
      <c r="B199"/>
      <c r="C199" s="1">
        <v>45461</v>
      </c>
      <c r="D199" s="2">
        <v>-600</v>
      </c>
      <c r="F199" t="s">
        <v>17</v>
      </c>
      <c r="G199" t="s">
        <v>16</v>
      </c>
      <c r="H199" t="s">
        <v>377</v>
      </c>
      <c r="I199" s="2">
        <f t="shared" si="33"/>
        <v>193727.11999999991</v>
      </c>
      <c r="J199" t="s">
        <v>187</v>
      </c>
      <c r="K199">
        <v>5010</v>
      </c>
      <c r="L199" s="120" t="str">
        <f t="shared" si="32"/>
        <v>Lokalhyra</v>
      </c>
      <c r="M199" s="11" t="s">
        <v>78</v>
      </c>
    </row>
    <row r="200" spans="1:13" x14ac:dyDescent="0.25">
      <c r="A200" t="s">
        <v>232</v>
      </c>
      <c r="B200"/>
      <c r="C200" s="1">
        <v>45461</v>
      </c>
      <c r="D200" s="2">
        <v>-945</v>
      </c>
      <c r="F200" t="s">
        <v>17</v>
      </c>
      <c r="G200" t="s">
        <v>16</v>
      </c>
      <c r="H200" t="s">
        <v>377</v>
      </c>
      <c r="I200" s="2">
        <f t="shared" si="33"/>
        <v>192782.11999999991</v>
      </c>
      <c r="J200" t="s">
        <v>187</v>
      </c>
      <c r="K200">
        <v>4182</v>
      </c>
      <c r="L200" s="120" t="str">
        <f t="shared" si="32"/>
        <v>Brickläggning</v>
      </c>
      <c r="M200" s="11" t="s">
        <v>78</v>
      </c>
    </row>
    <row r="201" spans="1:13" x14ac:dyDescent="0.25">
      <c r="A201" t="s">
        <v>232</v>
      </c>
      <c r="B201"/>
      <c r="C201" s="1">
        <v>45461</v>
      </c>
      <c r="D201" s="2">
        <v>-600</v>
      </c>
      <c r="F201" t="s">
        <v>17</v>
      </c>
      <c r="G201" t="s">
        <v>16</v>
      </c>
      <c r="H201" t="s">
        <v>377</v>
      </c>
      <c r="I201" s="2">
        <f t="shared" si="33"/>
        <v>192182.11999999991</v>
      </c>
      <c r="J201" t="s">
        <v>187</v>
      </c>
      <c r="K201">
        <v>5010</v>
      </c>
      <c r="L201" s="120" t="str">
        <f t="shared" ref="L201:L202" si="35">IF(ISERROR(VLOOKUP(K201,kontoplan,2,FALSE)),0,VLOOKUP(K201,kontoplan,2,FALSE))</f>
        <v>Lokalhyra</v>
      </c>
      <c r="M201" s="11" t="s">
        <v>77</v>
      </c>
    </row>
    <row r="202" spans="1:13" x14ac:dyDescent="0.25">
      <c r="A202" t="s">
        <v>232</v>
      </c>
      <c r="B202"/>
      <c r="C202" s="1">
        <v>45461</v>
      </c>
      <c r="D202" s="2">
        <v>-792</v>
      </c>
      <c r="F202" t="s">
        <v>17</v>
      </c>
      <c r="G202" t="s">
        <v>16</v>
      </c>
      <c r="H202" t="s">
        <v>377</v>
      </c>
      <c r="I202" s="2">
        <f t="shared" si="33"/>
        <v>191390.11999999991</v>
      </c>
      <c r="J202" t="s">
        <v>187</v>
      </c>
      <c r="K202">
        <v>4182</v>
      </c>
      <c r="L202" s="120" t="str">
        <f t="shared" si="35"/>
        <v>Brickläggning</v>
      </c>
      <c r="M202" s="11" t="s">
        <v>77</v>
      </c>
    </row>
    <row r="203" spans="1:13" x14ac:dyDescent="0.25">
      <c r="A203" t="s">
        <v>232</v>
      </c>
      <c r="B203"/>
      <c r="C203" s="1">
        <v>45461</v>
      </c>
      <c r="D203" s="2">
        <v>-600</v>
      </c>
      <c r="F203" t="s">
        <v>17</v>
      </c>
      <c r="G203" t="s">
        <v>16</v>
      </c>
      <c r="H203" t="s">
        <v>377</v>
      </c>
      <c r="I203" s="2">
        <f t="shared" si="33"/>
        <v>190790.11999999991</v>
      </c>
      <c r="J203" t="s">
        <v>187</v>
      </c>
      <c r="K203">
        <v>5010</v>
      </c>
      <c r="L203" s="120" t="str">
        <f t="shared" si="32"/>
        <v>Lokalhyra</v>
      </c>
      <c r="M203" s="11" t="s">
        <v>76</v>
      </c>
    </row>
    <row r="204" spans="1:13" x14ac:dyDescent="0.25">
      <c r="A204" t="s">
        <v>232</v>
      </c>
      <c r="B204"/>
      <c r="C204" s="1">
        <v>45461</v>
      </c>
      <c r="D204" s="2">
        <v>-504</v>
      </c>
      <c r="F204" t="s">
        <v>17</v>
      </c>
      <c r="G204" t="s">
        <v>16</v>
      </c>
      <c r="H204" t="s">
        <v>377</v>
      </c>
      <c r="I204" s="2">
        <f t="shared" si="33"/>
        <v>190286.11999999991</v>
      </c>
      <c r="J204" t="s">
        <v>187</v>
      </c>
      <c r="K204">
        <v>4182</v>
      </c>
      <c r="L204" s="120" t="str">
        <f t="shared" si="29"/>
        <v>Brickläggning</v>
      </c>
      <c r="M204" s="11" t="s">
        <v>76</v>
      </c>
    </row>
    <row r="205" spans="1:13" x14ac:dyDescent="0.25">
      <c r="A205" s="27" t="s">
        <v>232</v>
      </c>
      <c r="B205" s="76"/>
      <c r="C205" s="27">
        <v>45473</v>
      </c>
      <c r="D205" s="28">
        <f>SUM(D195:D204)</f>
        <v>-7038</v>
      </c>
      <c r="E205" s="29"/>
      <c r="F205" s="29"/>
      <c r="G205" s="29"/>
      <c r="H205" s="29" t="s">
        <v>92</v>
      </c>
      <c r="I205" s="28"/>
      <c r="J205" s="29" t="s">
        <v>93</v>
      </c>
      <c r="K205" s="29">
        <v>1920</v>
      </c>
      <c r="L205" s="118" t="str">
        <f t="shared" si="29"/>
        <v>Bank, Plusgiro</v>
      </c>
      <c r="M205" s="158" t="s">
        <v>91</v>
      </c>
    </row>
    <row r="206" spans="1:13" x14ac:dyDescent="0.25">
      <c r="A206" t="s">
        <v>232</v>
      </c>
      <c r="C206" s="1">
        <v>45476</v>
      </c>
      <c r="D206" s="2">
        <v>-1.85</v>
      </c>
      <c r="G206" t="s">
        <v>119</v>
      </c>
      <c r="H206">
        <v>1233549979</v>
      </c>
      <c r="I206" s="2">
        <f>SUM(I204,D206)</f>
        <v>190284.2699999999</v>
      </c>
      <c r="J206" t="s">
        <v>109</v>
      </c>
      <c r="K206">
        <v>6571</v>
      </c>
      <c r="L206" s="120" t="str">
        <f t="shared" si="29"/>
        <v>Swish-kostnader</v>
      </c>
      <c r="M206" s="11" t="s">
        <v>33</v>
      </c>
    </row>
    <row r="207" spans="1:13" x14ac:dyDescent="0.25">
      <c r="A207" s="27" t="s">
        <v>232</v>
      </c>
      <c r="B207" s="76"/>
      <c r="C207" s="27">
        <v>45504</v>
      </c>
      <c r="D207" s="28">
        <f>SUM(D206:D206)</f>
        <v>-1.85</v>
      </c>
      <c r="E207" s="29"/>
      <c r="F207" s="29"/>
      <c r="G207" s="29"/>
      <c r="H207" s="29" t="s">
        <v>92</v>
      </c>
      <c r="I207" s="28"/>
      <c r="J207" s="29" t="s">
        <v>93</v>
      </c>
      <c r="K207" s="29">
        <v>1920</v>
      </c>
      <c r="L207" s="118" t="str">
        <f t="shared" si="29"/>
        <v>Bank, Plusgiro</v>
      </c>
      <c r="M207" s="158" t="s">
        <v>91</v>
      </c>
    </row>
    <row r="208" spans="1:13" x14ac:dyDescent="0.25">
      <c r="A208" s="1" t="s">
        <v>232</v>
      </c>
      <c r="C208" s="1">
        <v>45535</v>
      </c>
      <c r="D208" s="2">
        <v>0</v>
      </c>
      <c r="G208" t="s">
        <v>119</v>
      </c>
      <c r="I208" s="2">
        <f>SUM(I206,D208)</f>
        <v>190284.2699999999</v>
      </c>
      <c r="J208" t="s">
        <v>109</v>
      </c>
      <c r="K208">
        <v>6571</v>
      </c>
      <c r="L208" s="120" t="str">
        <f t="shared" ref="L208" si="36">IF(ISERROR(VLOOKUP(K208,kontoplan,2,FALSE)),0,VLOOKUP(K208,kontoplan,2,FALSE))</f>
        <v>Swish-kostnader</v>
      </c>
      <c r="M208" s="11" t="s">
        <v>33</v>
      </c>
    </row>
    <row r="209" spans="1:16" ht="15.75" thickBot="1" x14ac:dyDescent="0.3">
      <c r="A209" s="48" t="s">
        <v>232</v>
      </c>
      <c r="B209" s="75"/>
      <c r="C209" s="48">
        <v>45535</v>
      </c>
      <c r="D209" s="49">
        <f>SUM(D208:D208)</f>
        <v>0</v>
      </c>
      <c r="E209" s="50"/>
      <c r="F209" s="50"/>
      <c r="G209" s="50"/>
      <c r="H209" s="50" t="s">
        <v>92</v>
      </c>
      <c r="I209" s="49"/>
      <c r="J209" s="50" t="s">
        <v>93</v>
      </c>
      <c r="K209" s="50">
        <v>1920</v>
      </c>
      <c r="L209" s="121" t="str">
        <f t="shared" si="29"/>
        <v>Bank, Plusgiro</v>
      </c>
      <c r="M209" s="160" t="s">
        <v>91</v>
      </c>
    </row>
    <row r="210" spans="1:16" ht="15.75" thickTop="1" x14ac:dyDescent="0.25">
      <c r="A210" s="71" t="s">
        <v>232</v>
      </c>
      <c r="C210" s="1">
        <v>45195</v>
      </c>
      <c r="D210" s="2">
        <v>-150</v>
      </c>
      <c r="G210" t="s">
        <v>248</v>
      </c>
      <c r="J210" t="s">
        <v>109</v>
      </c>
      <c r="K210">
        <v>5845</v>
      </c>
      <c r="L210" s="120" t="str">
        <f t="shared" ref="L210:L229" si="37">IF(ISERROR(VLOOKUP(K210,kontoplan,2,FALSE)),0,VLOOKUP(K210,kontoplan,2,FALSE))</f>
        <v>Förtjänsttecken</v>
      </c>
      <c r="M210" s="11" t="s">
        <v>33</v>
      </c>
    </row>
    <row r="211" spans="1:16" x14ac:dyDescent="0.25">
      <c r="A211" s="71" t="s">
        <v>232</v>
      </c>
      <c r="C211" s="1">
        <v>45202</v>
      </c>
      <c r="D211" s="2">
        <v>-280</v>
      </c>
      <c r="G211" t="s">
        <v>250</v>
      </c>
      <c r="H211" t="s">
        <v>218</v>
      </c>
      <c r="J211" t="s">
        <v>109</v>
      </c>
      <c r="K211">
        <v>4141</v>
      </c>
      <c r="L211" s="120" t="str">
        <f t="shared" si="37"/>
        <v>Mästarpoäng</v>
      </c>
      <c r="M211" s="11" t="s">
        <v>228</v>
      </c>
    </row>
    <row r="212" spans="1:16" x14ac:dyDescent="0.25">
      <c r="A212" s="71" t="s">
        <v>232</v>
      </c>
      <c r="C212" s="1">
        <v>45217</v>
      </c>
      <c r="D212" s="2">
        <v>-300</v>
      </c>
      <c r="G212" t="s">
        <v>252</v>
      </c>
      <c r="H212" t="s">
        <v>218</v>
      </c>
      <c r="J212" t="s">
        <v>109</v>
      </c>
      <c r="K212">
        <v>4141</v>
      </c>
      <c r="L212" s="120" t="str">
        <f t="shared" si="37"/>
        <v>Mästarpoäng</v>
      </c>
      <c r="M212" s="11" t="s">
        <v>29</v>
      </c>
    </row>
    <row r="213" spans="1:16" x14ac:dyDescent="0.25">
      <c r="A213" s="71" t="s">
        <v>232</v>
      </c>
      <c r="C213" s="1">
        <v>45218</v>
      </c>
      <c r="D213" s="2">
        <v>23580</v>
      </c>
      <c r="G213" t="s">
        <v>254</v>
      </c>
      <c r="J213" t="s">
        <v>10</v>
      </c>
      <c r="K213">
        <v>3160</v>
      </c>
      <c r="L213" s="120" t="str">
        <f t="shared" si="37"/>
        <v>Medlemsavgifter</v>
      </c>
      <c r="M213" s="11" t="s">
        <v>33</v>
      </c>
    </row>
    <row r="214" spans="1:16" x14ac:dyDescent="0.25">
      <c r="A214" s="71" t="s">
        <v>232</v>
      </c>
      <c r="C214" s="1">
        <v>45236</v>
      </c>
      <c r="D214" s="2">
        <v>-1450</v>
      </c>
      <c r="G214" t="s">
        <v>256</v>
      </c>
      <c r="H214" t="s">
        <v>257</v>
      </c>
      <c r="J214" t="s">
        <v>109</v>
      </c>
      <c r="K214">
        <v>4141</v>
      </c>
      <c r="L214" s="120" t="str">
        <f t="shared" si="37"/>
        <v>Mästarpoäng</v>
      </c>
      <c r="M214" s="11" t="s">
        <v>25</v>
      </c>
    </row>
    <row r="215" spans="1:16" x14ac:dyDescent="0.25">
      <c r="A215" s="71" t="s">
        <v>232</v>
      </c>
      <c r="C215" s="1">
        <v>45236</v>
      </c>
      <c r="D215" s="2">
        <v>-900</v>
      </c>
      <c r="G215" t="s">
        <v>258</v>
      </c>
      <c r="H215" t="s">
        <v>257</v>
      </c>
      <c r="J215" t="s">
        <v>109</v>
      </c>
      <c r="K215">
        <v>4141</v>
      </c>
      <c r="L215" s="120" t="str">
        <f t="shared" ref="L215:L219" si="38">IF(ISERROR(VLOOKUP(K215,kontoplan,2,FALSE)),0,VLOOKUP(K215,kontoplan,2,FALSE))</f>
        <v>Mästarpoäng</v>
      </c>
      <c r="M215" s="11" t="s">
        <v>25</v>
      </c>
    </row>
    <row r="216" spans="1:16" x14ac:dyDescent="0.25">
      <c r="A216" s="71" t="s">
        <v>232</v>
      </c>
      <c r="C216" s="1">
        <v>45238</v>
      </c>
      <c r="D216" s="2">
        <v>-768</v>
      </c>
      <c r="G216" t="s">
        <v>260</v>
      </c>
      <c r="H216" t="s">
        <v>261</v>
      </c>
      <c r="J216" t="s">
        <v>109</v>
      </c>
      <c r="K216">
        <v>4141</v>
      </c>
      <c r="L216" s="120" t="str">
        <f t="shared" si="38"/>
        <v>Mästarpoäng</v>
      </c>
      <c r="M216" s="11" t="s">
        <v>25</v>
      </c>
      <c r="O216"/>
      <c r="P216"/>
    </row>
    <row r="217" spans="1:16" x14ac:dyDescent="0.25">
      <c r="A217" s="71" t="s">
        <v>232</v>
      </c>
      <c r="C217" s="1">
        <v>45238</v>
      </c>
      <c r="D217" s="2">
        <v>-480</v>
      </c>
      <c r="G217" t="s">
        <v>262</v>
      </c>
      <c r="H217" t="s">
        <v>263</v>
      </c>
      <c r="J217" t="s">
        <v>109</v>
      </c>
      <c r="K217">
        <v>4141</v>
      </c>
      <c r="L217" s="120" t="str">
        <f t="shared" si="38"/>
        <v>Mästarpoäng</v>
      </c>
      <c r="M217" s="11" t="s">
        <v>25</v>
      </c>
      <c r="O217"/>
      <c r="P217"/>
    </row>
    <row r="218" spans="1:16" x14ac:dyDescent="0.25">
      <c r="A218" s="71" t="s">
        <v>232</v>
      </c>
      <c r="C218" s="1">
        <v>45239</v>
      </c>
      <c r="D218" s="2">
        <v>0</v>
      </c>
      <c r="G218" t="s">
        <v>265</v>
      </c>
      <c r="H218" t="s">
        <v>183</v>
      </c>
      <c r="J218" t="s">
        <v>109</v>
      </c>
      <c r="K218">
        <v>4141</v>
      </c>
      <c r="L218" s="120" t="str">
        <f t="shared" si="38"/>
        <v>Mästarpoäng</v>
      </c>
      <c r="M218" s="11" t="s">
        <v>25</v>
      </c>
    </row>
    <row r="219" spans="1:16" x14ac:dyDescent="0.25">
      <c r="A219" s="71" t="s">
        <v>232</v>
      </c>
      <c r="C219" s="1">
        <v>45239</v>
      </c>
      <c r="D219" s="2">
        <v>0</v>
      </c>
      <c r="G219" t="s">
        <v>266</v>
      </c>
      <c r="H219" t="s">
        <v>183</v>
      </c>
      <c r="J219" t="s">
        <v>109</v>
      </c>
      <c r="K219">
        <v>4141</v>
      </c>
      <c r="L219" s="120" t="str">
        <f t="shared" si="38"/>
        <v>Mästarpoäng</v>
      </c>
      <c r="M219" s="11" t="s">
        <v>25</v>
      </c>
      <c r="O219"/>
      <c r="P219"/>
    </row>
    <row r="220" spans="1:16" x14ac:dyDescent="0.25">
      <c r="A220" s="71" t="s">
        <v>232</v>
      </c>
      <c r="C220" s="1">
        <v>45245</v>
      </c>
      <c r="D220" s="2">
        <v>800</v>
      </c>
      <c r="G220" t="s">
        <v>268</v>
      </c>
      <c r="J220" t="s">
        <v>109</v>
      </c>
      <c r="K220">
        <v>5840</v>
      </c>
      <c r="L220" s="120" t="str">
        <f t="shared" ref="L220" si="39">IF(ISERROR(VLOOKUP(K220,kontoplan,2,FALSE)),0,VLOOKUP(K220,kontoplan,2,FALSE))</f>
        <v>Riksstämman</v>
      </c>
      <c r="M220" s="11" t="s">
        <v>33</v>
      </c>
      <c r="O220"/>
      <c r="P220"/>
    </row>
    <row r="221" spans="1:16" x14ac:dyDescent="0.25">
      <c r="A221" s="71" t="s">
        <v>232</v>
      </c>
      <c r="C221" s="1">
        <v>45257</v>
      </c>
      <c r="D221" s="2">
        <v>-384</v>
      </c>
      <c r="G221" t="s">
        <v>270</v>
      </c>
      <c r="H221" t="s">
        <v>271</v>
      </c>
      <c r="J221" t="s">
        <v>109</v>
      </c>
      <c r="K221">
        <v>4141</v>
      </c>
      <c r="L221" s="120" t="str">
        <f t="shared" si="37"/>
        <v>Mästarpoäng</v>
      </c>
      <c r="M221" s="11" t="s">
        <v>83</v>
      </c>
      <c r="O221"/>
      <c r="P221"/>
    </row>
    <row r="222" spans="1:16" x14ac:dyDescent="0.25">
      <c r="A222" s="71" t="s">
        <v>232</v>
      </c>
      <c r="C222" s="1">
        <v>45336</v>
      </c>
      <c r="D222" s="2">
        <v>-160</v>
      </c>
      <c r="G222" t="s">
        <v>273</v>
      </c>
      <c r="H222" t="s">
        <v>218</v>
      </c>
      <c r="J222" t="s">
        <v>109</v>
      </c>
      <c r="K222">
        <v>4141</v>
      </c>
      <c r="L222" s="120" t="str">
        <f t="shared" si="37"/>
        <v>Mästarpoäng</v>
      </c>
      <c r="M222" s="11" t="s">
        <v>80</v>
      </c>
      <c r="O222"/>
      <c r="P222"/>
    </row>
    <row r="223" spans="1:16" x14ac:dyDescent="0.25">
      <c r="A223" s="71" t="s">
        <v>232</v>
      </c>
      <c r="C223" s="1">
        <v>45341</v>
      </c>
      <c r="D223" s="2">
        <v>1260</v>
      </c>
      <c r="G223" t="s">
        <v>275</v>
      </c>
      <c r="J223" t="s">
        <v>10</v>
      </c>
      <c r="K223">
        <v>3160</v>
      </c>
      <c r="L223" s="120" t="str">
        <f t="shared" ref="L223" si="40">IF(ISERROR(VLOOKUP(K223,kontoplan,2,FALSE)),0,VLOOKUP(K223,kontoplan,2,FALSE))</f>
        <v>Medlemsavgifter</v>
      </c>
      <c r="M223" s="11" t="s">
        <v>33</v>
      </c>
      <c r="O223"/>
      <c r="P223"/>
    </row>
    <row r="224" spans="1:16" x14ac:dyDescent="0.25">
      <c r="A224" s="71" t="s">
        <v>232</v>
      </c>
      <c r="C224" s="1">
        <v>45341</v>
      </c>
      <c r="D224" s="2">
        <v>-280</v>
      </c>
      <c r="G224" t="s">
        <v>276</v>
      </c>
      <c r="H224" t="s">
        <v>218</v>
      </c>
      <c r="J224" t="s">
        <v>109</v>
      </c>
      <c r="K224">
        <v>4141</v>
      </c>
      <c r="L224" s="120" t="str">
        <f t="shared" si="37"/>
        <v>Mästarpoäng</v>
      </c>
      <c r="M224" s="11" t="s">
        <v>78</v>
      </c>
      <c r="O224"/>
      <c r="P224"/>
    </row>
    <row r="225" spans="1:16" x14ac:dyDescent="0.25">
      <c r="A225" s="71" t="s">
        <v>232</v>
      </c>
      <c r="C225" s="1">
        <v>45355</v>
      </c>
      <c r="D225" s="2">
        <v>-220</v>
      </c>
      <c r="G225" t="s">
        <v>278</v>
      </c>
      <c r="H225" t="s">
        <v>218</v>
      </c>
      <c r="J225" t="s">
        <v>109</v>
      </c>
      <c r="K225">
        <v>4141</v>
      </c>
      <c r="L225" s="120" t="str">
        <f t="shared" si="37"/>
        <v>Mästarpoäng</v>
      </c>
      <c r="M225" s="11" t="s">
        <v>77</v>
      </c>
      <c r="P225"/>
    </row>
    <row r="226" spans="1:16" x14ac:dyDescent="0.25">
      <c r="A226" s="71" t="s">
        <v>232</v>
      </c>
      <c r="C226" s="1">
        <v>45369</v>
      </c>
      <c r="D226" s="2">
        <v>-336</v>
      </c>
      <c r="G226" t="s">
        <v>280</v>
      </c>
      <c r="H226" t="s">
        <v>281</v>
      </c>
      <c r="J226" t="s">
        <v>109</v>
      </c>
      <c r="K226">
        <v>4141</v>
      </c>
      <c r="L226" s="120" t="str">
        <f t="shared" si="37"/>
        <v>Mästarpoäng</v>
      </c>
      <c r="M226" s="11" t="s">
        <v>76</v>
      </c>
      <c r="O226"/>
      <c r="P226"/>
    </row>
    <row r="227" spans="1:16" x14ac:dyDescent="0.25">
      <c r="A227" s="71" t="s">
        <v>232</v>
      </c>
      <c r="C227" s="1">
        <v>45405</v>
      </c>
      <c r="D227" s="2">
        <v>-120</v>
      </c>
      <c r="G227" t="s">
        <v>283</v>
      </c>
      <c r="H227" t="s">
        <v>284</v>
      </c>
      <c r="J227" t="s">
        <v>109</v>
      </c>
      <c r="K227">
        <v>4141</v>
      </c>
      <c r="L227" s="120" t="str">
        <f t="shared" si="37"/>
        <v>Mästarpoäng</v>
      </c>
      <c r="M227" s="11" t="s">
        <v>189</v>
      </c>
      <c r="O227"/>
      <c r="P227"/>
    </row>
    <row r="228" spans="1:16" x14ac:dyDescent="0.25">
      <c r="A228" s="71" t="s">
        <v>232</v>
      </c>
      <c r="C228" s="1">
        <v>45412</v>
      </c>
      <c r="D228" s="2">
        <v>-504</v>
      </c>
      <c r="G228" t="s">
        <v>286</v>
      </c>
      <c r="H228" t="s">
        <v>287</v>
      </c>
      <c r="J228" t="s">
        <v>109</v>
      </c>
      <c r="K228">
        <v>4141</v>
      </c>
      <c r="L228" s="120" t="str">
        <f t="shared" si="37"/>
        <v>Mästarpoäng</v>
      </c>
      <c r="M228" s="11" t="s">
        <v>190</v>
      </c>
      <c r="O228"/>
      <c r="P228"/>
    </row>
    <row r="229" spans="1:16" x14ac:dyDescent="0.25">
      <c r="A229" s="71" t="s">
        <v>232</v>
      </c>
      <c r="C229" s="1">
        <v>45420</v>
      </c>
      <c r="D229" s="2">
        <v>0</v>
      </c>
      <c r="G229" t="s">
        <v>289</v>
      </c>
      <c r="H229" t="s">
        <v>183</v>
      </c>
      <c r="J229" t="s">
        <v>109</v>
      </c>
      <c r="K229">
        <v>4141</v>
      </c>
      <c r="L229" s="120" t="str">
        <f t="shared" si="37"/>
        <v>Mästarpoäng</v>
      </c>
      <c r="M229" s="11" t="s">
        <v>189</v>
      </c>
      <c r="O229"/>
      <c r="P229"/>
    </row>
    <row r="230" spans="1:16" x14ac:dyDescent="0.25">
      <c r="A230" s="71" t="s">
        <v>232</v>
      </c>
      <c r="C230" s="1">
        <v>45446</v>
      </c>
      <c r="D230" s="2">
        <v>420</v>
      </c>
      <c r="G230" t="s">
        <v>291</v>
      </c>
      <c r="J230" t="s">
        <v>10</v>
      </c>
      <c r="K230">
        <v>3160</v>
      </c>
      <c r="L230" s="120" t="str">
        <f t="shared" ref="L230" si="41">IF(ISERROR(VLOOKUP(K230,kontoplan,2,FALSE)),0,VLOOKUP(K230,kontoplan,2,FALSE))</f>
        <v>Medlemsavgifter</v>
      </c>
      <c r="M230" s="11" t="s">
        <v>33</v>
      </c>
      <c r="O230"/>
      <c r="P230"/>
    </row>
    <row r="231" spans="1:16" x14ac:dyDescent="0.25">
      <c r="A231" s="71" t="s">
        <v>232</v>
      </c>
      <c r="C231" s="1">
        <v>45460</v>
      </c>
      <c r="D231" s="2">
        <v>-1600</v>
      </c>
      <c r="G231" t="s">
        <v>293</v>
      </c>
      <c r="H231" s="30" t="s">
        <v>378</v>
      </c>
      <c r="J231" t="s">
        <v>109</v>
      </c>
      <c r="K231">
        <v>4010</v>
      </c>
      <c r="L231" s="120" t="str">
        <f t="shared" ref="L231:L237" si="42">IF(ISERROR(VLOOKUP(K231,kontoplan,2,FALSE)),0,VLOOKUP(K231,kontoplan,2,FALSE))</f>
        <v>Startavgift SB</v>
      </c>
      <c r="M231" s="11" t="s">
        <v>83</v>
      </c>
      <c r="O231"/>
      <c r="P231"/>
    </row>
    <row r="232" spans="1:16" x14ac:dyDescent="0.25">
      <c r="A232" s="71" t="s">
        <v>232</v>
      </c>
      <c r="C232" s="1">
        <v>45460</v>
      </c>
      <c r="D232" s="2">
        <v>-1760</v>
      </c>
      <c r="G232" t="s">
        <v>293</v>
      </c>
      <c r="H232" s="30" t="s">
        <v>379</v>
      </c>
      <c r="J232" t="s">
        <v>109</v>
      </c>
      <c r="K232">
        <v>4010</v>
      </c>
      <c r="L232" s="120" t="str">
        <f t="shared" si="42"/>
        <v>Startavgift SB</v>
      </c>
      <c r="M232" s="11" t="s">
        <v>159</v>
      </c>
      <c r="O232"/>
      <c r="P232"/>
    </row>
    <row r="233" spans="1:16" x14ac:dyDescent="0.25">
      <c r="A233" s="71" t="s">
        <v>232</v>
      </c>
      <c r="C233" s="1">
        <v>45460</v>
      </c>
      <c r="D233" s="2">
        <v>-3300</v>
      </c>
      <c r="G233" t="s">
        <v>293</v>
      </c>
      <c r="H233" s="30" t="s">
        <v>380</v>
      </c>
      <c r="J233" t="s">
        <v>109</v>
      </c>
      <c r="K233">
        <v>4010</v>
      </c>
      <c r="L233" s="120" t="str">
        <f t="shared" si="42"/>
        <v>Startavgift SB</v>
      </c>
      <c r="M233" s="11" t="s">
        <v>29</v>
      </c>
      <c r="O233"/>
      <c r="P233"/>
    </row>
    <row r="234" spans="1:16" x14ac:dyDescent="0.25">
      <c r="A234" s="71" t="s">
        <v>232</v>
      </c>
      <c r="C234" s="1">
        <v>45460</v>
      </c>
      <c r="D234" s="2">
        <v>-3080</v>
      </c>
      <c r="G234" t="s">
        <v>293</v>
      </c>
      <c r="H234" s="30" t="s">
        <v>381</v>
      </c>
      <c r="J234" t="s">
        <v>109</v>
      </c>
      <c r="K234">
        <v>4010</v>
      </c>
      <c r="L234" s="120" t="str">
        <f t="shared" si="42"/>
        <v>Startavgift SB</v>
      </c>
      <c r="M234" s="11" t="s">
        <v>78</v>
      </c>
      <c r="O234"/>
      <c r="P234"/>
    </row>
    <row r="235" spans="1:16" x14ac:dyDescent="0.25">
      <c r="A235" s="71" t="s">
        <v>232</v>
      </c>
      <c r="C235" s="1">
        <v>45460</v>
      </c>
      <c r="D235" s="2">
        <v>-2420</v>
      </c>
      <c r="G235" t="s">
        <v>293</v>
      </c>
      <c r="H235" s="30" t="s">
        <v>382</v>
      </c>
      <c r="J235" t="s">
        <v>109</v>
      </c>
      <c r="K235">
        <v>4010</v>
      </c>
      <c r="L235" s="120" t="str">
        <f t="shared" si="42"/>
        <v>Startavgift SB</v>
      </c>
      <c r="M235" s="11" t="s">
        <v>77</v>
      </c>
      <c r="O235"/>
      <c r="P235"/>
    </row>
    <row r="236" spans="1:16" x14ac:dyDescent="0.25">
      <c r="A236" s="71" t="s">
        <v>232</v>
      </c>
      <c r="C236" s="1">
        <v>45460</v>
      </c>
      <c r="D236" s="2">
        <v>-3300</v>
      </c>
      <c r="G236" t="s">
        <v>293</v>
      </c>
      <c r="H236" s="30" t="s">
        <v>383</v>
      </c>
      <c r="J236" t="s">
        <v>109</v>
      </c>
      <c r="K236">
        <v>4010</v>
      </c>
      <c r="L236" s="120" t="str">
        <f t="shared" si="42"/>
        <v>Startavgift SB</v>
      </c>
      <c r="M236" s="11" t="s">
        <v>76</v>
      </c>
      <c r="O236"/>
      <c r="P236"/>
    </row>
    <row r="237" spans="1:16" x14ac:dyDescent="0.25">
      <c r="A237" s="71" t="s">
        <v>232</v>
      </c>
      <c r="C237" s="1">
        <v>45460</v>
      </c>
      <c r="D237" s="2">
        <v>-880</v>
      </c>
      <c r="G237" t="s">
        <v>293</v>
      </c>
      <c r="H237" s="30" t="s">
        <v>384</v>
      </c>
      <c r="J237" t="s">
        <v>109</v>
      </c>
      <c r="K237">
        <v>4010</v>
      </c>
      <c r="L237" s="120" t="str">
        <f t="shared" si="42"/>
        <v>Startavgift SB</v>
      </c>
      <c r="M237" s="11" t="s">
        <v>189</v>
      </c>
      <c r="O237"/>
      <c r="P237"/>
    </row>
    <row r="238" spans="1:16" x14ac:dyDescent="0.25">
      <c r="A238" s="71" t="s">
        <v>232</v>
      </c>
      <c r="C238" s="1">
        <v>45460</v>
      </c>
      <c r="D238" s="2">
        <v>3690</v>
      </c>
      <c r="G238" t="s">
        <v>294</v>
      </c>
      <c r="J238" t="s">
        <v>10</v>
      </c>
      <c r="K238">
        <v>3125</v>
      </c>
      <c r="L238" s="120" t="str">
        <f t="shared" ref="L238" si="43">IF(ISERROR(VLOOKUP(K238,kontoplan,2,FALSE)),0,VLOOKUP(K238,kontoplan,2,FALSE))</f>
        <v>Reseersättning SB</v>
      </c>
      <c r="M238" s="11" t="s">
        <v>33</v>
      </c>
      <c r="O238"/>
      <c r="P238"/>
    </row>
    <row r="239" spans="1:16" x14ac:dyDescent="0.25">
      <c r="A239" s="71" t="s">
        <v>232</v>
      </c>
      <c r="B239" s="161"/>
      <c r="C239" s="162"/>
      <c r="D239" s="51">
        <f>SUM(D210:D238)</f>
        <v>7078</v>
      </c>
      <c r="E239" s="12"/>
      <c r="F239" s="12" t="s">
        <v>95</v>
      </c>
      <c r="G239" s="12"/>
      <c r="H239" s="12"/>
      <c r="I239" s="16"/>
      <c r="J239" s="9"/>
      <c r="K239" s="9">
        <v>1980</v>
      </c>
      <c r="L239" s="163" t="str">
        <f t="shared" ref="L239:L256" si="44">IF(ISERROR(VLOOKUP(K239,kontoplan,2,FALSE)),0,VLOOKUP(K239,kontoplan,2,FALSE))</f>
        <v>SB Reskontra (Ruterkonto)</v>
      </c>
      <c r="M239" s="164" t="s">
        <v>91</v>
      </c>
      <c r="O239"/>
      <c r="P239"/>
    </row>
    <row r="240" spans="1:16" x14ac:dyDescent="0.25">
      <c r="A240" s="74" t="s">
        <v>232</v>
      </c>
      <c r="B240" s="73"/>
      <c r="C240" s="1"/>
      <c r="D240" s="165"/>
      <c r="E240" s="166"/>
      <c r="F240" s="166"/>
      <c r="G240" s="166"/>
      <c r="H240" s="166"/>
      <c r="I240" s="165"/>
      <c r="L240" s="120">
        <f t="shared" si="44"/>
        <v>0</v>
      </c>
      <c r="M240" s="11"/>
      <c r="O240"/>
      <c r="P240"/>
    </row>
    <row r="241" spans="1:19" x14ac:dyDescent="0.25">
      <c r="A241" s="71" t="s">
        <v>232</v>
      </c>
      <c r="C241" s="1"/>
      <c r="L241" s="120">
        <f t="shared" si="44"/>
        <v>0</v>
      </c>
      <c r="M241" s="11"/>
      <c r="O241"/>
      <c r="P241"/>
    </row>
    <row r="242" spans="1:19" ht="15.75" thickBot="1" x14ac:dyDescent="0.3">
      <c r="A242" s="71" t="s">
        <v>232</v>
      </c>
      <c r="C242" s="1"/>
      <c r="D242" s="13"/>
      <c r="L242" s="120">
        <f t="shared" si="44"/>
        <v>0</v>
      </c>
      <c r="M242" s="11"/>
      <c r="O242"/>
      <c r="P242"/>
      <c r="R242" s="12"/>
      <c r="S242" s="12"/>
    </row>
    <row r="243" spans="1:19" ht="15.75" thickTop="1" x14ac:dyDescent="0.25">
      <c r="A243" s="167" t="s">
        <v>232</v>
      </c>
      <c r="B243" s="168"/>
      <c r="C243" s="162"/>
      <c r="D243" s="51">
        <f>SUM(D240:D242)*-1</f>
        <v>0</v>
      </c>
      <c r="E243" s="9"/>
      <c r="F243" s="9" t="s">
        <v>146</v>
      </c>
      <c r="G243" s="9"/>
      <c r="H243" s="9"/>
      <c r="I243" s="34"/>
      <c r="J243" s="9"/>
      <c r="K243" s="9">
        <v>1510</v>
      </c>
      <c r="L243" s="163" t="str">
        <f t="shared" si="44"/>
        <v>Kundfordringar</v>
      </c>
      <c r="M243" s="164" t="s">
        <v>91</v>
      </c>
      <c r="O243"/>
      <c r="P243"/>
    </row>
    <row r="244" spans="1:19" x14ac:dyDescent="0.25">
      <c r="A244" s="74" t="s">
        <v>232</v>
      </c>
      <c r="B244" s="73"/>
      <c r="C244" s="169">
        <v>45535</v>
      </c>
      <c r="D244" s="165">
        <v>-10000</v>
      </c>
      <c r="E244" s="166"/>
      <c r="F244" s="166" t="s">
        <v>94</v>
      </c>
      <c r="G244" s="166" t="s">
        <v>138</v>
      </c>
      <c r="H244" s="166"/>
      <c r="I244" s="166"/>
      <c r="K244">
        <v>6340</v>
      </c>
      <c r="L244" s="120" t="str">
        <f t="shared" ref="L244" si="45">IF(ISERROR(VLOOKUP(K244,kontoplan,2,FALSE)),0,VLOOKUP(K244,kontoplan,2,FALSE))</f>
        <v>Omkostnadsersättning</v>
      </c>
      <c r="M244" s="11" t="s">
        <v>33</v>
      </c>
      <c r="O244"/>
      <c r="P244"/>
    </row>
    <row r="245" spans="1:19" x14ac:dyDescent="0.25">
      <c r="A245" s="71" t="s">
        <v>232</v>
      </c>
      <c r="C245" s="1">
        <v>45535</v>
      </c>
      <c r="D245" s="2">
        <v>-14700</v>
      </c>
      <c r="F245" t="s">
        <v>94</v>
      </c>
      <c r="G245" t="s">
        <v>233</v>
      </c>
      <c r="I245"/>
      <c r="K245">
        <v>4199</v>
      </c>
      <c r="L245" s="120" t="str">
        <f t="shared" si="44"/>
        <v>Juniorstöd</v>
      </c>
      <c r="M245" s="11" t="s">
        <v>33</v>
      </c>
      <c r="O245"/>
      <c r="P245"/>
    </row>
    <row r="246" spans="1:19" x14ac:dyDescent="0.25">
      <c r="A246" s="71" t="s">
        <v>232</v>
      </c>
      <c r="C246" s="1">
        <v>45535</v>
      </c>
      <c r="D246" s="2">
        <v>-615</v>
      </c>
      <c r="F246" t="s">
        <v>94</v>
      </c>
      <c r="G246" t="s">
        <v>234</v>
      </c>
      <c r="H246" t="s">
        <v>385</v>
      </c>
      <c r="I246"/>
      <c r="K246">
        <v>3125</v>
      </c>
      <c r="L246" s="120" t="str">
        <f t="shared" si="44"/>
        <v>Reseersättning SB</v>
      </c>
      <c r="M246" s="11" t="s">
        <v>33</v>
      </c>
      <c r="O246"/>
      <c r="P246"/>
    </row>
    <row r="247" spans="1:19" x14ac:dyDescent="0.25">
      <c r="A247" s="71" t="s">
        <v>232</v>
      </c>
      <c r="C247" s="1">
        <v>45535</v>
      </c>
      <c r="D247" s="2">
        <v>-1230</v>
      </c>
      <c r="F247" t="s">
        <v>94</v>
      </c>
      <c r="G247" t="s">
        <v>234</v>
      </c>
      <c r="H247" t="s">
        <v>386</v>
      </c>
      <c r="I247"/>
      <c r="K247">
        <v>3125</v>
      </c>
      <c r="L247" s="120" t="str">
        <f t="shared" ref="L247:L251" si="46">IF(ISERROR(VLOOKUP(K247,kontoplan,2,FALSE)),0,VLOOKUP(K247,kontoplan,2,FALSE))</f>
        <v>Reseersättning SB</v>
      </c>
      <c r="M247" s="11" t="s">
        <v>33</v>
      </c>
      <c r="O247"/>
      <c r="P247"/>
    </row>
    <row r="248" spans="1:19" x14ac:dyDescent="0.25">
      <c r="A248" s="71" t="s">
        <v>232</v>
      </c>
      <c r="C248" s="1">
        <v>45535</v>
      </c>
      <c r="D248" s="2">
        <v>-615</v>
      </c>
      <c r="F248" t="s">
        <v>94</v>
      </c>
      <c r="G248" t="s">
        <v>234</v>
      </c>
      <c r="H248" t="s">
        <v>387</v>
      </c>
      <c r="I248"/>
      <c r="K248">
        <v>3125</v>
      </c>
      <c r="L248" s="120" t="str">
        <f t="shared" si="46"/>
        <v>Reseersättning SB</v>
      </c>
      <c r="M248" s="11" t="s">
        <v>33</v>
      </c>
      <c r="O248"/>
      <c r="P248"/>
    </row>
    <row r="249" spans="1:19" x14ac:dyDescent="0.25">
      <c r="A249" s="71" t="s">
        <v>232</v>
      </c>
      <c r="C249" s="1">
        <v>45535</v>
      </c>
      <c r="D249" s="2">
        <v>-615</v>
      </c>
      <c r="F249" t="s">
        <v>94</v>
      </c>
      <c r="G249" t="s">
        <v>234</v>
      </c>
      <c r="H249" t="s">
        <v>388</v>
      </c>
      <c r="I249"/>
      <c r="K249">
        <v>3125</v>
      </c>
      <c r="L249" s="120" t="str">
        <f t="shared" si="46"/>
        <v>Reseersättning SB</v>
      </c>
      <c r="M249" s="11" t="s">
        <v>33</v>
      </c>
      <c r="O249"/>
      <c r="P249"/>
    </row>
    <row r="250" spans="1:19" x14ac:dyDescent="0.25">
      <c r="A250" s="71" t="s">
        <v>232</v>
      </c>
      <c r="C250" s="1">
        <v>45535</v>
      </c>
      <c r="D250" s="2">
        <v>-615</v>
      </c>
      <c r="F250" t="s">
        <v>94</v>
      </c>
      <c r="G250" t="s">
        <v>234</v>
      </c>
      <c r="H250" t="s">
        <v>389</v>
      </c>
      <c r="I250"/>
      <c r="K250">
        <v>3125</v>
      </c>
      <c r="L250" s="120" t="str">
        <f t="shared" ref="L250" si="47">IF(ISERROR(VLOOKUP(K250,kontoplan,2,FALSE)),0,VLOOKUP(K250,kontoplan,2,FALSE))</f>
        <v>Reseersättning SB</v>
      </c>
      <c r="M250" s="11" t="s">
        <v>33</v>
      </c>
      <c r="O250"/>
      <c r="P250"/>
    </row>
    <row r="251" spans="1:19" x14ac:dyDescent="0.25">
      <c r="A251" s="71" t="s">
        <v>232</v>
      </c>
      <c r="C251" s="1">
        <v>45535</v>
      </c>
      <c r="D251" s="2">
        <v>-200</v>
      </c>
      <c r="F251" t="s">
        <v>94</v>
      </c>
      <c r="G251" t="s">
        <v>111</v>
      </c>
      <c r="H251" t="s">
        <v>390</v>
      </c>
      <c r="I251"/>
      <c r="K251">
        <v>3120</v>
      </c>
      <c r="L251" s="120" t="str">
        <f t="shared" si="46"/>
        <v>Startavgifter</v>
      </c>
      <c r="M251" s="11" t="s">
        <v>81</v>
      </c>
      <c r="O251"/>
      <c r="P251"/>
    </row>
    <row r="252" spans="1:19" x14ac:dyDescent="0.25">
      <c r="A252" s="167" t="s">
        <v>232</v>
      </c>
      <c r="B252" s="168"/>
      <c r="C252" s="162"/>
      <c r="D252" s="51">
        <f>SUM(D244:D251)*-1</f>
        <v>28590</v>
      </c>
      <c r="E252" s="9"/>
      <c r="F252" s="9" t="s">
        <v>94</v>
      </c>
      <c r="G252" s="9"/>
      <c r="H252" s="9"/>
      <c r="I252" s="34"/>
      <c r="J252" s="9"/>
      <c r="K252" s="9">
        <v>2440</v>
      </c>
      <c r="L252" s="163" t="str">
        <f t="shared" si="44"/>
        <v>Leverantörsskulder</v>
      </c>
      <c r="M252" s="164" t="s">
        <v>91</v>
      </c>
      <c r="P252"/>
    </row>
    <row r="253" spans="1:19" x14ac:dyDescent="0.25">
      <c r="A253" s="71" t="s">
        <v>232</v>
      </c>
      <c r="C253" s="1">
        <v>45170</v>
      </c>
      <c r="D253" s="2">
        <v>150</v>
      </c>
      <c r="E253" t="s">
        <v>12</v>
      </c>
      <c r="G253" t="s">
        <v>198</v>
      </c>
      <c r="H253" t="s">
        <v>195</v>
      </c>
      <c r="I253"/>
      <c r="K253">
        <v>3120</v>
      </c>
      <c r="L253" s="120" t="s">
        <v>50</v>
      </c>
      <c r="M253" s="11" t="s">
        <v>25</v>
      </c>
      <c r="P253"/>
      <c r="R253" s="12"/>
      <c r="S253" s="12"/>
    </row>
    <row r="254" spans="1:19" x14ac:dyDescent="0.25">
      <c r="A254" s="71" t="s">
        <v>232</v>
      </c>
      <c r="C254" s="1">
        <v>45170</v>
      </c>
      <c r="D254" s="2">
        <v>300</v>
      </c>
      <c r="E254" t="s">
        <v>12</v>
      </c>
      <c r="G254" t="s">
        <v>198</v>
      </c>
      <c r="H254" t="s">
        <v>196</v>
      </c>
      <c r="I254"/>
      <c r="K254">
        <v>3120</v>
      </c>
      <c r="L254" s="120" t="s">
        <v>50</v>
      </c>
      <c r="M254" s="11" t="s">
        <v>25</v>
      </c>
      <c r="P254"/>
      <c r="R254" s="12"/>
      <c r="S254" s="12"/>
    </row>
    <row r="255" spans="1:19" x14ac:dyDescent="0.25">
      <c r="A255" s="71" t="s">
        <v>232</v>
      </c>
      <c r="C255" s="1">
        <v>45170</v>
      </c>
      <c r="D255" s="2">
        <v>150</v>
      </c>
      <c r="E255" t="s">
        <v>12</v>
      </c>
      <c r="G255" t="s">
        <v>198</v>
      </c>
      <c r="H255" t="s">
        <v>197</v>
      </c>
      <c r="I255"/>
      <c r="K255">
        <v>3120</v>
      </c>
      <c r="L255" s="120" t="s">
        <v>50</v>
      </c>
      <c r="M255" s="11" t="s">
        <v>25</v>
      </c>
      <c r="P255"/>
      <c r="R255" s="12"/>
      <c r="S255" s="12"/>
    </row>
    <row r="256" spans="1:19" x14ac:dyDescent="0.25">
      <c r="A256" s="167" t="s">
        <v>232</v>
      </c>
      <c r="B256" s="168"/>
      <c r="C256" s="162"/>
      <c r="D256" s="51">
        <f>SUM(D253:D255)*-1</f>
        <v>-600</v>
      </c>
      <c r="E256" s="9"/>
      <c r="F256" s="9" t="s">
        <v>391</v>
      </c>
      <c r="G256" s="9"/>
      <c r="H256" s="9"/>
      <c r="I256" s="34"/>
      <c r="J256" s="9"/>
      <c r="K256" s="9">
        <v>2445</v>
      </c>
      <c r="L256" s="163" t="str">
        <f t="shared" si="44"/>
        <v>Upplupna kostnader och förutbetalda intäkter</v>
      </c>
      <c r="M256" s="164" t="s">
        <v>91</v>
      </c>
      <c r="P256"/>
      <c r="R256" s="12"/>
      <c r="S256" s="12"/>
    </row>
    <row r="257" spans="1:19" x14ac:dyDescent="0.25">
      <c r="A257" s="1"/>
      <c r="C257" s="1"/>
      <c r="L257" s="170"/>
      <c r="O257"/>
      <c r="P257"/>
    </row>
    <row r="258" spans="1:19" x14ac:dyDescent="0.25">
      <c r="A258" s="1"/>
      <c r="C258" s="1"/>
      <c r="L258" s="170"/>
      <c r="O258"/>
      <c r="P258"/>
      <c r="R258" s="12"/>
      <c r="S258" s="12"/>
    </row>
    <row r="259" spans="1:19" ht="21" x14ac:dyDescent="0.35">
      <c r="A259" s="60" t="s">
        <v>149</v>
      </c>
      <c r="B259" s="70"/>
      <c r="C259" s="44"/>
      <c r="D259" s="45"/>
      <c r="E259" s="14"/>
      <c r="F259" s="14"/>
      <c r="G259" s="14"/>
      <c r="H259" s="14"/>
      <c r="I259" s="45"/>
      <c r="J259" s="14"/>
      <c r="K259" s="14"/>
      <c r="L259" s="171"/>
      <c r="M259" s="14"/>
      <c r="O259"/>
      <c r="P259"/>
      <c r="R259" s="12"/>
      <c r="S259" s="12"/>
    </row>
    <row r="260" spans="1:19" ht="15.75" thickBot="1" x14ac:dyDescent="0.3">
      <c r="A260" s="1"/>
      <c r="C260" s="1"/>
      <c r="L260" s="170"/>
      <c r="O260"/>
      <c r="P260"/>
      <c r="R260" s="12"/>
      <c r="S260" s="12"/>
    </row>
    <row r="261" spans="1:19" ht="21.75" thickBot="1" x14ac:dyDescent="0.4">
      <c r="A261" s="52" t="s">
        <v>146</v>
      </c>
      <c r="B261" s="69"/>
      <c r="C261" s="53"/>
      <c r="D261" s="54"/>
      <c r="E261" s="53"/>
      <c r="F261" s="53"/>
      <c r="G261" s="53"/>
      <c r="H261" s="53"/>
      <c r="I261" s="54"/>
      <c r="J261" s="53"/>
      <c r="K261" s="53"/>
      <c r="L261" s="172"/>
      <c r="M261" s="55"/>
      <c r="O261"/>
      <c r="P261"/>
      <c r="Q261" s="12"/>
    </row>
    <row r="262" spans="1:19" ht="15.75" thickTop="1" x14ac:dyDescent="0.25">
      <c r="A262" s="64" t="s">
        <v>194</v>
      </c>
      <c r="C262" s="1"/>
      <c r="L262" s="170"/>
      <c r="M262" s="32"/>
      <c r="O262"/>
      <c r="P262"/>
      <c r="Q262" s="12"/>
    </row>
    <row r="263" spans="1:19" x14ac:dyDescent="0.25">
      <c r="A263" s="64" t="s">
        <v>194</v>
      </c>
      <c r="C263" s="1"/>
      <c r="L263" s="170"/>
      <c r="M263" s="32"/>
      <c r="O263"/>
      <c r="P263"/>
      <c r="Q263" s="12"/>
    </row>
    <row r="264" spans="1:19" x14ac:dyDescent="0.25">
      <c r="A264" s="68" t="s">
        <v>194</v>
      </c>
      <c r="B264" s="67"/>
      <c r="C264" s="66"/>
      <c r="D264" s="3"/>
      <c r="E264" s="4"/>
      <c r="F264" s="4"/>
      <c r="G264" s="4"/>
      <c r="H264" s="4"/>
      <c r="I264" s="3"/>
      <c r="J264" s="4"/>
      <c r="K264" s="4"/>
      <c r="L264" s="173"/>
      <c r="M264" s="65"/>
      <c r="O264"/>
      <c r="P264"/>
      <c r="Q264" s="12"/>
    </row>
    <row r="265" spans="1:19" x14ac:dyDescent="0.25">
      <c r="A265" s="64"/>
      <c r="C265" s="1"/>
      <c r="L265" s="170"/>
      <c r="M265" s="32"/>
      <c r="O265"/>
      <c r="P265"/>
    </row>
    <row r="266" spans="1:19" ht="15.75" thickBot="1" x14ac:dyDescent="0.3">
      <c r="A266" s="56"/>
      <c r="B266" s="61"/>
      <c r="C266" s="57"/>
      <c r="D266" s="62" t="s">
        <v>151</v>
      </c>
      <c r="E266" s="63">
        <f>SUM(D262:D265)</f>
        <v>0</v>
      </c>
      <c r="F266" s="57"/>
      <c r="G266" s="57"/>
      <c r="H266" s="57"/>
      <c r="I266" s="58"/>
      <c r="J266" s="57"/>
      <c r="K266" s="57"/>
      <c r="L266" s="174"/>
      <c r="M266" s="59"/>
      <c r="Q266" s="12"/>
    </row>
    <row r="267" spans="1:19" ht="21.75" thickBot="1" x14ac:dyDescent="0.4">
      <c r="A267" s="52" t="s">
        <v>150</v>
      </c>
      <c r="B267" s="69"/>
      <c r="C267" s="53"/>
      <c r="D267" s="54"/>
      <c r="E267" s="53"/>
      <c r="F267" s="53"/>
      <c r="G267" s="53"/>
      <c r="H267" s="53"/>
      <c r="I267" s="54"/>
      <c r="J267" s="53"/>
      <c r="K267" s="53"/>
      <c r="L267" s="172"/>
      <c r="M267" s="55"/>
    </row>
    <row r="268" spans="1:19" ht="15.75" thickTop="1" x14ac:dyDescent="0.25">
      <c r="A268" s="64" t="s">
        <v>194</v>
      </c>
      <c r="C268" s="1"/>
      <c r="I268"/>
      <c r="L268" s="175"/>
      <c r="M268" s="32"/>
    </row>
    <row r="269" spans="1:19" x14ac:dyDescent="0.25">
      <c r="A269" s="64" t="s">
        <v>194</v>
      </c>
      <c r="C269" s="1"/>
      <c r="I269"/>
      <c r="L269" s="175"/>
      <c r="M269" s="32"/>
      <c r="O269"/>
    </row>
    <row r="270" spans="1:19" x14ac:dyDescent="0.25">
      <c r="A270" s="64" t="s">
        <v>194</v>
      </c>
      <c r="C270" s="1"/>
      <c r="E270" s="12"/>
      <c r="G270" s="2"/>
      <c r="I270"/>
      <c r="L270" s="175"/>
      <c r="M270" s="32"/>
      <c r="O270"/>
      <c r="Q270" s="2"/>
    </row>
    <row r="271" spans="1:19" ht="15.75" thickBot="1" x14ac:dyDescent="0.3">
      <c r="A271" s="56"/>
      <c r="B271" s="61"/>
      <c r="C271" s="57"/>
      <c r="D271" s="62" t="s">
        <v>151</v>
      </c>
      <c r="E271" s="63">
        <f>SUBTOTAL(9,D268:D270)</f>
        <v>0</v>
      </c>
      <c r="F271" s="9" t="s">
        <v>391</v>
      </c>
      <c r="G271" s="57"/>
      <c r="H271" s="57"/>
      <c r="I271" s="58"/>
      <c r="J271" s="57"/>
      <c r="K271" s="57"/>
      <c r="L271" s="174"/>
      <c r="M271" s="59"/>
      <c r="O271"/>
    </row>
    <row r="272" spans="1:19" ht="21.75" thickBot="1" x14ac:dyDescent="0.4">
      <c r="A272" s="52" t="s">
        <v>94</v>
      </c>
      <c r="B272" s="69"/>
      <c r="C272" s="53"/>
      <c r="D272" s="54"/>
      <c r="E272" s="53"/>
      <c r="F272" s="53"/>
      <c r="G272" s="53"/>
      <c r="H272" s="53"/>
      <c r="I272" s="54"/>
      <c r="J272" s="53"/>
      <c r="K272" s="53"/>
      <c r="L272" s="172"/>
      <c r="M272" s="55"/>
      <c r="O272"/>
    </row>
    <row r="273" spans="1:16" ht="15.75" thickTop="1" x14ac:dyDescent="0.25">
      <c r="A273" s="64" t="s">
        <v>40</v>
      </c>
      <c r="C273" s="1">
        <v>43890</v>
      </c>
      <c r="D273" s="2">
        <v>-150</v>
      </c>
      <c r="F273" t="s">
        <v>94</v>
      </c>
      <c r="G273" t="s">
        <v>116</v>
      </c>
      <c r="H273" t="s">
        <v>113</v>
      </c>
      <c r="K273">
        <v>2440</v>
      </c>
      <c r="L273" s="170"/>
      <c r="M273" s="32" t="s">
        <v>40</v>
      </c>
      <c r="O273"/>
    </row>
    <row r="274" spans="1:16" x14ac:dyDescent="0.25">
      <c r="A274" s="31" t="s">
        <v>118</v>
      </c>
      <c r="B274" s="10">
        <v>3020</v>
      </c>
      <c r="C274" s="1">
        <v>44272</v>
      </c>
      <c r="D274" s="2">
        <v>-60</v>
      </c>
      <c r="F274" t="s">
        <v>94</v>
      </c>
      <c r="G274" t="s">
        <v>116</v>
      </c>
      <c r="H274" t="s">
        <v>139</v>
      </c>
      <c r="K274">
        <v>2440</v>
      </c>
      <c r="L274" s="170"/>
      <c r="M274" s="32" t="s">
        <v>118</v>
      </c>
      <c r="O274"/>
    </row>
    <row r="275" spans="1:16" x14ac:dyDescent="0.25">
      <c r="A275" s="31" t="s">
        <v>118</v>
      </c>
      <c r="B275" s="10">
        <v>3031</v>
      </c>
      <c r="C275" s="1">
        <v>44439</v>
      </c>
      <c r="D275" s="2">
        <v>-40</v>
      </c>
      <c r="F275" t="s">
        <v>94</v>
      </c>
      <c r="G275" t="s">
        <v>152</v>
      </c>
      <c r="H275" t="s">
        <v>153</v>
      </c>
      <c r="K275">
        <v>2440</v>
      </c>
      <c r="L275" s="170"/>
      <c r="M275" s="32" t="s">
        <v>118</v>
      </c>
      <c r="O275"/>
    </row>
    <row r="276" spans="1:16" ht="15.75" thickBot="1" x14ac:dyDescent="0.3">
      <c r="A276" s="56"/>
      <c r="B276" s="61"/>
      <c r="C276" s="57"/>
      <c r="D276" s="62" t="s">
        <v>392</v>
      </c>
      <c r="E276" s="63">
        <f>SUM(D273:D275)</f>
        <v>-250</v>
      </c>
      <c r="F276" s="57"/>
      <c r="G276" s="57"/>
      <c r="H276" s="57"/>
      <c r="I276" s="58"/>
      <c r="J276" s="57"/>
      <c r="K276" s="57"/>
      <c r="L276" s="174"/>
      <c r="M276" s="59"/>
    </row>
    <row r="277" spans="1:16" x14ac:dyDescent="0.25">
      <c r="A277" s="1"/>
      <c r="C277" s="1"/>
      <c r="L277" s="170"/>
      <c r="O277"/>
      <c r="P277"/>
    </row>
    <row r="278" spans="1:16" x14ac:dyDescent="0.25">
      <c r="A278" s="1"/>
      <c r="C278" s="1"/>
      <c r="F278" s="21" t="s">
        <v>72</v>
      </c>
      <c r="L278" s="170"/>
      <c r="O278"/>
      <c r="P278"/>
    </row>
    <row r="279" spans="1:16" x14ac:dyDescent="0.25">
      <c r="A279" s="1"/>
      <c r="C279" s="1"/>
      <c r="F279" s="22" t="s">
        <v>71</v>
      </c>
      <c r="L279" s="170"/>
      <c r="O279"/>
      <c r="P279"/>
    </row>
    <row r="280" spans="1:16" x14ac:dyDescent="0.25">
      <c r="A280" s="1"/>
      <c r="C280" s="1"/>
      <c r="L280" s="170"/>
    </row>
    <row r="281" spans="1:16" x14ac:dyDescent="0.25">
      <c r="F281" s="21" t="s">
        <v>393</v>
      </c>
      <c r="L281" s="170"/>
    </row>
    <row r="282" spans="1:16" x14ac:dyDescent="0.25">
      <c r="F282" s="22">
        <v>1233549979</v>
      </c>
      <c r="L282" s="170"/>
    </row>
    <row r="283" spans="1:16" x14ac:dyDescent="0.25">
      <c r="L283" s="170"/>
    </row>
    <row r="284" spans="1:16" x14ac:dyDescent="0.25">
      <c r="L284" s="170"/>
    </row>
    <row r="285" spans="1:16" x14ac:dyDescent="0.25">
      <c r="L285" s="170"/>
    </row>
    <row r="286" spans="1:16" x14ac:dyDescent="0.25">
      <c r="L286" s="170"/>
    </row>
    <row r="287" spans="1:16" x14ac:dyDescent="0.25">
      <c r="L287" s="170"/>
      <c r="O287" s="16"/>
      <c r="P287" s="16"/>
    </row>
    <row r="288" spans="1:16" x14ac:dyDescent="0.25">
      <c r="L288" s="170"/>
      <c r="O288" s="16"/>
      <c r="P288" s="16"/>
    </row>
    <row r="289" spans="12:14" x14ac:dyDescent="0.25">
      <c r="L289" s="170"/>
    </row>
    <row r="290" spans="12:14" x14ac:dyDescent="0.25">
      <c r="L290" s="170"/>
    </row>
    <row r="291" spans="12:14" x14ac:dyDescent="0.25">
      <c r="L291" s="170"/>
    </row>
    <row r="292" spans="12:14" x14ac:dyDescent="0.25">
      <c r="L292" s="170"/>
    </row>
    <row r="293" spans="12:14" x14ac:dyDescent="0.25">
      <c r="L293" s="170"/>
    </row>
    <row r="294" spans="12:14" x14ac:dyDescent="0.25">
      <c r="L294" s="170"/>
    </row>
    <row r="295" spans="12:14" x14ac:dyDescent="0.25">
      <c r="L295" s="170"/>
    </row>
    <row r="296" spans="12:14" x14ac:dyDescent="0.25">
      <c r="L296" s="170"/>
    </row>
    <row r="297" spans="12:14" x14ac:dyDescent="0.25">
      <c r="L297" s="170"/>
    </row>
    <row r="298" spans="12:14" x14ac:dyDescent="0.25">
      <c r="L298" s="170"/>
    </row>
    <row r="299" spans="12:14" x14ac:dyDescent="0.25">
      <c r="L299" s="170"/>
    </row>
    <row r="300" spans="12:14" x14ac:dyDescent="0.25">
      <c r="L300" s="170"/>
    </row>
    <row r="301" spans="12:14" x14ac:dyDescent="0.25">
      <c r="L301" s="170"/>
      <c r="N301" s="12"/>
    </row>
    <row r="302" spans="12:14" x14ac:dyDescent="0.25">
      <c r="L302" s="170"/>
    </row>
    <row r="303" spans="12:14" x14ac:dyDescent="0.25">
      <c r="L303" s="170"/>
    </row>
    <row r="304" spans="12:14" x14ac:dyDescent="0.25">
      <c r="L304" s="170"/>
    </row>
    <row r="305" spans="12:14" x14ac:dyDescent="0.25">
      <c r="L305" s="170"/>
    </row>
    <row r="306" spans="12:14" x14ac:dyDescent="0.25">
      <c r="L306" s="170"/>
    </row>
    <row r="307" spans="12:14" x14ac:dyDescent="0.25">
      <c r="L307" s="170"/>
    </row>
    <row r="308" spans="12:14" x14ac:dyDescent="0.25">
      <c r="L308" s="170"/>
    </row>
    <row r="309" spans="12:14" x14ac:dyDescent="0.25">
      <c r="L309" s="170"/>
    </row>
    <row r="310" spans="12:14" x14ac:dyDescent="0.25">
      <c r="L310" s="170"/>
    </row>
    <row r="311" spans="12:14" x14ac:dyDescent="0.25">
      <c r="L311" s="170"/>
      <c r="N311" s="2"/>
    </row>
    <row r="312" spans="12:14" x14ac:dyDescent="0.25">
      <c r="L312" s="170"/>
      <c r="N312" s="2"/>
    </row>
    <row r="313" spans="12:14" x14ac:dyDescent="0.25">
      <c r="L313" s="170"/>
      <c r="N313" s="2"/>
    </row>
    <row r="314" spans="12:14" x14ac:dyDescent="0.25">
      <c r="L314" s="170"/>
      <c r="N314" s="2"/>
    </row>
    <row r="315" spans="12:14" x14ac:dyDescent="0.25">
      <c r="L315" s="170"/>
      <c r="N315" s="2"/>
    </row>
    <row r="316" spans="12:14" x14ac:dyDescent="0.25">
      <c r="L316" s="170"/>
      <c r="N316" s="2"/>
    </row>
    <row r="317" spans="12:14" x14ac:dyDescent="0.25">
      <c r="L317" s="170"/>
      <c r="N317" s="2"/>
    </row>
    <row r="318" spans="12:14" x14ac:dyDescent="0.25">
      <c r="L318" s="170"/>
      <c r="N318" s="2"/>
    </row>
    <row r="319" spans="12:14" x14ac:dyDescent="0.25">
      <c r="L319" s="170"/>
      <c r="N319" s="2"/>
    </row>
    <row r="320" spans="12:14" x14ac:dyDescent="0.25">
      <c r="L320" s="170"/>
      <c r="N320" s="2"/>
    </row>
    <row r="321" spans="12:14" x14ac:dyDescent="0.25">
      <c r="L321" s="170"/>
      <c r="N321" s="2"/>
    </row>
    <row r="322" spans="12:14" x14ac:dyDescent="0.25">
      <c r="L322" s="170"/>
      <c r="N322" s="2"/>
    </row>
    <row r="323" spans="12:14" x14ac:dyDescent="0.25">
      <c r="L323" s="170"/>
      <c r="N323" s="2"/>
    </row>
    <row r="324" spans="12:14" x14ac:dyDescent="0.25">
      <c r="L324" s="170"/>
      <c r="N324" s="2"/>
    </row>
    <row r="325" spans="12:14" x14ac:dyDescent="0.25">
      <c r="L325" s="170"/>
      <c r="N325" s="2"/>
    </row>
    <row r="326" spans="12:14" x14ac:dyDescent="0.25">
      <c r="L326" s="170"/>
      <c r="N326" s="2"/>
    </row>
    <row r="327" spans="12:14" x14ac:dyDescent="0.25">
      <c r="L327" s="170"/>
      <c r="N327" s="2"/>
    </row>
    <row r="328" spans="12:14" x14ac:dyDescent="0.25">
      <c r="L328" s="170"/>
      <c r="N328" s="2"/>
    </row>
    <row r="329" spans="12:14" x14ac:dyDescent="0.25">
      <c r="L329" s="170"/>
      <c r="N329" s="2"/>
    </row>
    <row r="330" spans="12:14" x14ac:dyDescent="0.25">
      <c r="L330" s="170"/>
      <c r="N330" s="2"/>
    </row>
    <row r="331" spans="12:14" x14ac:dyDescent="0.25">
      <c r="L331" s="170"/>
      <c r="N331" s="2"/>
    </row>
    <row r="332" spans="12:14" x14ac:dyDescent="0.25">
      <c r="L332" s="170"/>
      <c r="N332" s="2"/>
    </row>
    <row r="333" spans="12:14" x14ac:dyDescent="0.25">
      <c r="L333" s="170"/>
      <c r="N333" s="2"/>
    </row>
    <row r="334" spans="12:14" x14ac:dyDescent="0.25">
      <c r="L334" s="170"/>
      <c r="N334" s="2"/>
    </row>
    <row r="335" spans="12:14" x14ac:dyDescent="0.25">
      <c r="L335" s="170"/>
      <c r="N335" s="12"/>
    </row>
    <row r="336" spans="12:14" x14ac:dyDescent="0.25">
      <c r="L336" s="170"/>
      <c r="N336" s="2"/>
    </row>
    <row r="337" spans="1:19" x14ac:dyDescent="0.25">
      <c r="L337" s="170"/>
      <c r="N337" s="2"/>
    </row>
    <row r="338" spans="1:19" s="12" customFormat="1" x14ac:dyDescent="0.25">
      <c r="A338"/>
      <c r="B338" s="10"/>
      <c r="C338"/>
      <c r="D338" s="2"/>
      <c r="E338"/>
      <c r="F338"/>
      <c r="G338"/>
      <c r="H338"/>
      <c r="I338" s="2"/>
      <c r="J338"/>
      <c r="K338"/>
      <c r="L338" s="170"/>
      <c r="M338"/>
      <c r="N338" s="2"/>
      <c r="O338" s="2"/>
      <c r="P338" s="2"/>
      <c r="Q338"/>
      <c r="R338"/>
      <c r="S338"/>
    </row>
    <row r="339" spans="1:19" x14ac:dyDescent="0.25">
      <c r="L339" s="170"/>
      <c r="N339" s="2"/>
    </row>
    <row r="340" spans="1:19" x14ac:dyDescent="0.25">
      <c r="L340" s="170"/>
      <c r="N340" s="2"/>
    </row>
    <row r="341" spans="1:19" x14ac:dyDescent="0.25">
      <c r="L341" s="170"/>
      <c r="N341" s="2"/>
    </row>
    <row r="342" spans="1:19" x14ac:dyDescent="0.25">
      <c r="L342" s="170"/>
      <c r="N342" s="12"/>
    </row>
    <row r="343" spans="1:19" x14ac:dyDescent="0.25">
      <c r="L343" s="170"/>
    </row>
    <row r="344" spans="1:19" x14ac:dyDescent="0.25">
      <c r="L344" s="170"/>
    </row>
    <row r="345" spans="1:19" x14ac:dyDescent="0.25">
      <c r="L345" s="170"/>
    </row>
    <row r="346" spans="1:19" x14ac:dyDescent="0.25">
      <c r="L346" s="170"/>
    </row>
    <row r="347" spans="1:19" x14ac:dyDescent="0.25">
      <c r="L347" s="170"/>
    </row>
    <row r="348" spans="1:19" x14ac:dyDescent="0.25">
      <c r="L348" s="170"/>
    </row>
    <row r="349" spans="1:19" x14ac:dyDescent="0.25">
      <c r="L349" s="170"/>
    </row>
    <row r="350" spans="1:19" x14ac:dyDescent="0.25">
      <c r="L350" s="170"/>
    </row>
    <row r="351" spans="1:19" x14ac:dyDescent="0.25">
      <c r="L351" s="170"/>
    </row>
    <row r="352" spans="1:19" x14ac:dyDescent="0.25">
      <c r="L352" s="170"/>
    </row>
    <row r="357" ht="15.75" customHeight="1" x14ac:dyDescent="0.25"/>
  </sheetData>
  <autoFilter ref="A1:M308" xr:uid="{6CAEEC1D-20FC-44F5-9D06-C056993E25DF}"/>
  <dataValidations count="5">
    <dataValidation type="list" allowBlank="1" showInputMessage="1" showErrorMessage="1" sqref="K231:K237" xr:uid="{03AC0243-91C5-4222-878C-9F2E1BDA5806}">
      <formula1>$N$2:$N$43</formula1>
    </dataValidation>
    <dataValidation type="list" allowBlank="1" showInputMessage="1" showErrorMessage="1" sqref="K211:K230 K238" xr:uid="{ACA80FA0-9B63-41F9-8C72-E96C0FA93834}">
      <formula1>$O$2:$O$44</formula1>
    </dataValidation>
    <dataValidation type="list" allowBlank="1" showInputMessage="1" showErrorMessage="1" sqref="K24 K118:K120 K95:K96 K99" xr:uid="{447D56CF-6F74-4E87-995D-97FF6B866C29}">
      <formula1>$O$2:$O$57</formula1>
    </dataValidation>
    <dataValidation type="list" allowBlank="1" showInputMessage="1" showErrorMessage="1" sqref="K277:K280 K97:K98 K121:K210 K100:K117 K2:K23 K25:K94 K239:K258" xr:uid="{94DD488C-3CE1-445A-BBA9-E8C6ACE34B3F}">
      <formula1>$O$2:$O$45</formula1>
    </dataValidation>
    <dataValidation type="list" allowBlank="1" showInputMessage="1" showErrorMessage="1" sqref="K259:K276" xr:uid="{13AEF299-2944-477E-852D-B4EB6F1345AC}">
      <formula1>$O$2:$O$20</formula1>
    </dataValidation>
  </dataValidation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4836E-3D1B-4AB1-BCE8-2448ECCBE9DA}">
  <dimension ref="A1:N37"/>
  <sheetViews>
    <sheetView workbookViewId="0">
      <selection activeCell="P10" sqref="P10"/>
    </sheetView>
  </sheetViews>
  <sheetFormatPr defaultRowHeight="15" x14ac:dyDescent="0.25"/>
  <cols>
    <col min="1" max="1" width="16.28515625" bestFit="1" customWidth="1"/>
    <col min="2" max="2" width="17" bestFit="1" customWidth="1"/>
    <col min="3" max="3" width="10" bestFit="1" customWidth="1"/>
    <col min="4" max="4" width="10.28515625" bestFit="1" customWidth="1"/>
    <col min="5" max="5" width="9.7109375" bestFit="1" customWidth="1"/>
    <col min="6" max="6" width="14.140625" bestFit="1" customWidth="1"/>
    <col min="7" max="7" width="11.140625" bestFit="1" customWidth="1"/>
    <col min="8" max="9" width="9" bestFit="1" customWidth="1"/>
    <col min="10" max="10" width="10.140625" bestFit="1" customWidth="1"/>
    <col min="11" max="11" width="11.5703125" bestFit="1" customWidth="1"/>
    <col min="12" max="12" width="14.42578125" bestFit="1" customWidth="1"/>
    <col min="13" max="13" width="10.140625" bestFit="1" customWidth="1"/>
    <col min="14" max="14" width="12.5703125" bestFit="1" customWidth="1"/>
    <col min="15" max="15" width="9.140625" bestFit="1" customWidth="1"/>
    <col min="16" max="17" width="11.85546875" bestFit="1" customWidth="1"/>
  </cols>
  <sheetData>
    <row r="1" spans="1:14" x14ac:dyDescent="0.25">
      <c r="C1" s="30"/>
      <c r="D1" s="30"/>
      <c r="E1" s="30"/>
      <c r="F1" s="30"/>
      <c r="G1" s="30"/>
      <c r="H1" s="30"/>
    </row>
    <row r="2" spans="1:14" x14ac:dyDescent="0.25">
      <c r="A2" s="15" t="s">
        <v>89</v>
      </c>
      <c r="B2" t="s">
        <v>175</v>
      </c>
    </row>
    <row r="4" spans="1:14" x14ac:dyDescent="0.25">
      <c r="A4" s="15" t="s">
        <v>108</v>
      </c>
      <c r="B4" s="15" t="s">
        <v>184</v>
      </c>
    </row>
    <row r="5" spans="1:14" x14ac:dyDescent="0.25">
      <c r="A5" s="15" t="s">
        <v>37</v>
      </c>
      <c r="B5" s="102" t="s">
        <v>91</v>
      </c>
      <c r="C5" s="101" t="s">
        <v>33</v>
      </c>
      <c r="D5" s="101" t="s">
        <v>25</v>
      </c>
      <c r="E5" s="103" t="s">
        <v>78</v>
      </c>
      <c r="F5" s="103" t="s">
        <v>81</v>
      </c>
      <c r="G5" s="103" t="s">
        <v>80</v>
      </c>
      <c r="H5" s="103" t="s">
        <v>76</v>
      </c>
      <c r="I5" s="103" t="s">
        <v>77</v>
      </c>
      <c r="J5" s="104" t="s">
        <v>29</v>
      </c>
      <c r="K5" t="s">
        <v>86</v>
      </c>
      <c r="L5" t="s">
        <v>189</v>
      </c>
      <c r="M5" t="s">
        <v>190</v>
      </c>
      <c r="N5" s="70" t="s">
        <v>38</v>
      </c>
    </row>
    <row r="6" spans="1:14" x14ac:dyDescent="0.25">
      <c r="A6" s="8">
        <v>1100</v>
      </c>
      <c r="B6" s="2">
        <v>0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>
        <v>0</v>
      </c>
    </row>
    <row r="7" spans="1:14" x14ac:dyDescent="0.25">
      <c r="A7" s="8">
        <v>1510</v>
      </c>
      <c r="B7" s="2">
        <v>0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>
        <v>0</v>
      </c>
    </row>
    <row r="8" spans="1:14" x14ac:dyDescent="0.25">
      <c r="A8" s="8">
        <v>1920</v>
      </c>
      <c r="B8" s="2">
        <v>193900.56999999995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>
        <v>193900.56999999995</v>
      </c>
    </row>
    <row r="9" spans="1:14" x14ac:dyDescent="0.25">
      <c r="A9" s="8">
        <v>1940</v>
      </c>
      <c r="B9" s="2">
        <v>5465.98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>
        <v>5465.98</v>
      </c>
    </row>
    <row r="10" spans="1:14" x14ac:dyDescent="0.25">
      <c r="A10" s="8">
        <v>1980</v>
      </c>
      <c r="B10" s="2">
        <v>37820.689999999995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>
        <v>37820.689999999995</v>
      </c>
    </row>
    <row r="11" spans="1:14" x14ac:dyDescent="0.25">
      <c r="A11" s="8">
        <v>2060</v>
      </c>
      <c r="B11" s="2">
        <v>-227380.16999999998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>
        <v>-227380.16999999998</v>
      </c>
    </row>
    <row r="12" spans="1:14" x14ac:dyDescent="0.25">
      <c r="A12" s="8">
        <v>2440</v>
      </c>
      <c r="B12" s="2">
        <v>10250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>
        <v>10250</v>
      </c>
    </row>
    <row r="13" spans="1:14" ht="15.75" thickBot="1" x14ac:dyDescent="0.3">
      <c r="A13" s="79">
        <v>2445</v>
      </c>
      <c r="B13" s="13">
        <v>600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>
        <v>600</v>
      </c>
    </row>
    <row r="14" spans="1:14" ht="15.75" thickTop="1" x14ac:dyDescent="0.25">
      <c r="A14" s="8">
        <v>3120</v>
      </c>
      <c r="B14" s="2"/>
      <c r="C14" s="2"/>
      <c r="D14" s="2">
        <v>31425</v>
      </c>
      <c r="E14" s="2">
        <v>7300</v>
      </c>
      <c r="F14" s="2">
        <v>2800</v>
      </c>
      <c r="G14" s="2">
        <v>3200</v>
      </c>
      <c r="H14" s="2">
        <v>6300</v>
      </c>
      <c r="I14" s="2">
        <v>2700</v>
      </c>
      <c r="J14" s="2">
        <v>4000</v>
      </c>
      <c r="K14" s="2"/>
      <c r="L14" s="2">
        <v>4800</v>
      </c>
      <c r="M14" s="2"/>
      <c r="N14" s="2">
        <v>62525</v>
      </c>
    </row>
    <row r="15" spans="1:14" x14ac:dyDescent="0.25">
      <c r="A15" s="8">
        <v>3125</v>
      </c>
      <c r="B15" s="2"/>
      <c r="C15" s="2">
        <v>3500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>
        <v>3500</v>
      </c>
    </row>
    <row r="16" spans="1:14" x14ac:dyDescent="0.25">
      <c r="A16" s="8">
        <v>3160</v>
      </c>
      <c r="B16" s="2"/>
      <c r="C16" s="2">
        <v>25380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>
        <v>25380</v>
      </c>
    </row>
    <row r="17" spans="1:14" x14ac:dyDescent="0.25">
      <c r="A17" s="8">
        <v>3695</v>
      </c>
      <c r="B17" s="2"/>
      <c r="C17" s="2">
        <v>-3400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>
        <v>-3400</v>
      </c>
    </row>
    <row r="18" spans="1:14" x14ac:dyDescent="0.25">
      <c r="A18" s="8">
        <v>3990</v>
      </c>
      <c r="B18" s="2"/>
      <c r="C18" s="2">
        <v>4000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>
        <v>4000</v>
      </c>
    </row>
    <row r="19" spans="1:14" x14ac:dyDescent="0.25">
      <c r="A19" s="8">
        <v>4010</v>
      </c>
      <c r="B19" s="2"/>
      <c r="C19" s="2"/>
      <c r="D19" s="2"/>
      <c r="E19" s="2">
        <v>-3600</v>
      </c>
      <c r="F19" s="2"/>
      <c r="G19" s="2">
        <v>-2000</v>
      </c>
      <c r="H19" s="2">
        <v>-3500</v>
      </c>
      <c r="I19" s="2">
        <v>-1600</v>
      </c>
      <c r="J19" s="2">
        <v>-2000</v>
      </c>
      <c r="K19" s="2"/>
      <c r="L19" s="2">
        <v>-1400</v>
      </c>
      <c r="M19" s="2"/>
      <c r="N19" s="2">
        <v>-14100</v>
      </c>
    </row>
    <row r="20" spans="1:14" x14ac:dyDescent="0.25">
      <c r="A20" s="8">
        <v>4130</v>
      </c>
      <c r="B20" s="2"/>
      <c r="C20" s="2">
        <v>-911.94999999999993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>
        <v>-911.94999999999993</v>
      </c>
    </row>
    <row r="21" spans="1:14" x14ac:dyDescent="0.25">
      <c r="A21" s="8">
        <v>4140</v>
      </c>
      <c r="B21" s="2"/>
      <c r="C21" s="2"/>
      <c r="D21" s="2">
        <v>-14066.14</v>
      </c>
      <c r="E21" s="2"/>
      <c r="F21" s="2"/>
      <c r="G21" s="2"/>
      <c r="H21" s="2"/>
      <c r="I21" s="2"/>
      <c r="J21" s="2"/>
      <c r="K21" s="2">
        <v>-6053</v>
      </c>
      <c r="L21" s="2"/>
      <c r="M21" s="2"/>
      <c r="N21" s="2">
        <v>-20119.14</v>
      </c>
    </row>
    <row r="22" spans="1:14" x14ac:dyDescent="0.25">
      <c r="A22" s="8">
        <v>4141</v>
      </c>
      <c r="B22" s="2"/>
      <c r="C22" s="2"/>
      <c r="D22" s="2">
        <v>-2624.4</v>
      </c>
      <c r="E22" s="2">
        <v>-360</v>
      </c>
      <c r="F22" s="2">
        <v>-160</v>
      </c>
      <c r="G22" s="2">
        <v>-200</v>
      </c>
      <c r="H22" s="2"/>
      <c r="I22" s="2">
        <v>-160</v>
      </c>
      <c r="J22" s="2">
        <v>-150</v>
      </c>
      <c r="K22" s="2"/>
      <c r="L22" s="2">
        <v>-260</v>
      </c>
      <c r="M22" s="2">
        <v>-1216</v>
      </c>
      <c r="N22" s="2">
        <v>-5130.3999999999996</v>
      </c>
    </row>
    <row r="23" spans="1:14" x14ac:dyDescent="0.25">
      <c r="A23" s="8">
        <v>4180</v>
      </c>
      <c r="B23" s="2"/>
      <c r="C23" s="2"/>
      <c r="D23" s="2">
        <v>-2176.4899999999998</v>
      </c>
      <c r="E23" s="2"/>
      <c r="F23" s="2"/>
      <c r="G23" s="2">
        <v>-500</v>
      </c>
      <c r="H23" s="2"/>
      <c r="I23" s="2"/>
      <c r="J23" s="2">
        <v>-1000</v>
      </c>
      <c r="K23" s="2"/>
      <c r="L23" s="2">
        <v>-1000</v>
      </c>
      <c r="M23" s="2"/>
      <c r="N23" s="2">
        <v>-4676.49</v>
      </c>
    </row>
    <row r="24" spans="1:14" x14ac:dyDescent="0.25">
      <c r="A24" s="8">
        <v>4181</v>
      </c>
      <c r="B24" s="2"/>
      <c r="C24" s="2">
        <v>-106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>
        <v>-106</v>
      </c>
    </row>
    <row r="25" spans="1:14" x14ac:dyDescent="0.25">
      <c r="A25" s="8">
        <v>4182</v>
      </c>
      <c r="B25" s="2"/>
      <c r="C25" s="2"/>
      <c r="D25" s="2"/>
      <c r="E25" s="2">
        <v>-910</v>
      </c>
      <c r="F25" s="2">
        <v>-360</v>
      </c>
      <c r="G25" s="2">
        <v>-360</v>
      </c>
      <c r="H25" s="2"/>
      <c r="I25" s="2"/>
      <c r="J25" s="2">
        <v>-338</v>
      </c>
      <c r="K25" s="2"/>
      <c r="L25" s="2">
        <v>-448</v>
      </c>
      <c r="M25" s="2">
        <v>-512</v>
      </c>
      <c r="N25" s="2">
        <v>-2928</v>
      </c>
    </row>
    <row r="26" spans="1:14" x14ac:dyDescent="0.25">
      <c r="A26" s="8">
        <v>4192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>
        <v>-12000</v>
      </c>
      <c r="N26" s="2">
        <v>-12000</v>
      </c>
    </row>
    <row r="27" spans="1:14" x14ac:dyDescent="0.25">
      <c r="A27" s="8">
        <v>5010</v>
      </c>
      <c r="B27" s="2"/>
      <c r="C27" s="2"/>
      <c r="D27" s="2"/>
      <c r="E27" s="2">
        <v>-1000</v>
      </c>
      <c r="F27" s="2">
        <v>-1000</v>
      </c>
      <c r="G27" s="2">
        <v>-1000</v>
      </c>
      <c r="H27" s="2"/>
      <c r="I27" s="2"/>
      <c r="J27" s="2">
        <v>-600</v>
      </c>
      <c r="K27" s="2"/>
      <c r="L27" s="2">
        <v>-1600</v>
      </c>
      <c r="M27" s="2">
        <v>-3860</v>
      </c>
      <c r="N27" s="2">
        <v>-9060</v>
      </c>
    </row>
    <row r="28" spans="1:14" x14ac:dyDescent="0.25">
      <c r="A28" s="8">
        <v>5840</v>
      </c>
      <c r="B28" s="2"/>
      <c r="C28" s="2">
        <v>-4000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>
        <v>-4000</v>
      </c>
    </row>
    <row r="29" spans="1:14" x14ac:dyDescent="0.25">
      <c r="A29" s="8">
        <v>6340</v>
      </c>
      <c r="B29" s="2"/>
      <c r="C29" s="2">
        <v>-10000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>
        <v>-10000</v>
      </c>
    </row>
    <row r="30" spans="1:14" x14ac:dyDescent="0.25">
      <c r="A30" s="8">
        <v>6571</v>
      </c>
      <c r="B30" s="2"/>
      <c r="C30" s="2">
        <v>-1868.4499999999998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>
        <v>-1868.4499999999998</v>
      </c>
    </row>
    <row r="31" spans="1:14" x14ac:dyDescent="0.25">
      <c r="A31" s="8">
        <v>7331</v>
      </c>
      <c r="B31" s="2"/>
      <c r="C31" s="2">
        <v>-6327.5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>
        <v>-6327.5</v>
      </c>
    </row>
    <row r="32" spans="1:14" x14ac:dyDescent="0.25">
      <c r="A32" s="8">
        <v>7333</v>
      </c>
      <c r="B32" s="2"/>
      <c r="C32" s="2"/>
      <c r="D32" s="2"/>
      <c r="E32" s="2">
        <v>-200</v>
      </c>
      <c r="F32" s="2"/>
      <c r="G32" s="2">
        <v>-400</v>
      </c>
      <c r="H32" s="2"/>
      <c r="I32" s="2">
        <v>-420</v>
      </c>
      <c r="J32" s="2">
        <v>-200</v>
      </c>
      <c r="K32" s="2"/>
      <c r="L32" s="2"/>
      <c r="M32" s="2"/>
      <c r="N32" s="2">
        <v>-1220</v>
      </c>
    </row>
    <row r="33" spans="1:14" x14ac:dyDescent="0.25">
      <c r="A33" s="8">
        <v>7900</v>
      </c>
      <c r="B33" s="2"/>
      <c r="C33" s="2">
        <v>-600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>
        <v>-600</v>
      </c>
    </row>
    <row r="34" spans="1:14" x14ac:dyDescent="0.25">
      <c r="A34" s="8" t="s">
        <v>38</v>
      </c>
      <c r="B34" s="2">
        <v>20657.069999999978</v>
      </c>
      <c r="C34" s="2">
        <v>5666.0999999999985</v>
      </c>
      <c r="D34" s="2">
        <v>12557.970000000001</v>
      </c>
      <c r="E34" s="2">
        <v>1230</v>
      </c>
      <c r="F34" s="2">
        <v>1280</v>
      </c>
      <c r="G34" s="2">
        <v>-1260</v>
      </c>
      <c r="H34" s="2">
        <v>2800</v>
      </c>
      <c r="I34" s="2">
        <v>520</v>
      </c>
      <c r="J34" s="2">
        <v>-288</v>
      </c>
      <c r="K34" s="2">
        <v>-6053</v>
      </c>
      <c r="L34" s="2">
        <v>92</v>
      </c>
      <c r="M34" s="2">
        <v>-17588</v>
      </c>
      <c r="N34" s="2">
        <v>19614.139999999981</v>
      </c>
    </row>
    <row r="37" spans="1:14" ht="18.75" x14ac:dyDescent="0.3">
      <c r="L37" s="105"/>
      <c r="M37" s="106" t="s">
        <v>185</v>
      </c>
      <c r="N37" s="107">
        <f>SUM(N14:N33)</f>
        <v>-1042.9299999999957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6</vt:i4>
      </vt:variant>
      <vt:variant>
        <vt:lpstr>Namngivna områden</vt:lpstr>
      </vt:variant>
      <vt:variant>
        <vt:i4>1</vt:i4>
      </vt:variant>
    </vt:vector>
  </HeadingPairs>
  <TitlesOfParts>
    <vt:vector size="7" baseType="lpstr">
      <vt:lpstr>Bokslut 240831</vt:lpstr>
      <vt:lpstr>Balansräkning</vt:lpstr>
      <vt:lpstr>Resultatjmf</vt:lpstr>
      <vt:lpstr>Ruterkonto</vt:lpstr>
      <vt:lpstr>PLUSGIRO 22-23</vt:lpstr>
      <vt:lpstr>Pivot 2022-2023</vt:lpstr>
      <vt:lpstr>kontoplan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Matsson</dc:creator>
  <cp:lastModifiedBy>Jan Matsson</cp:lastModifiedBy>
  <cp:lastPrinted>2023-09-24T14:43:59Z</cp:lastPrinted>
  <dcterms:created xsi:type="dcterms:W3CDTF">2019-09-03T07:35:13Z</dcterms:created>
  <dcterms:modified xsi:type="dcterms:W3CDTF">2024-09-30T15:58:20Z</dcterms:modified>
</cp:coreProperties>
</file>